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 Li\Dropbox\Working Documents\Nigerian NBS\Reports Writting\Capital Importation 2017 Q3\"/>
    </mc:Choice>
  </mc:AlternateContent>
  <bookViews>
    <workbookView xWindow="0" yWindow="0" windowWidth="11220" windowHeight="6780" firstSheet="2" activeTab="4" xr2:uid="{00000000-000D-0000-FFFF-FFFF00000000}"/>
  </bookViews>
  <sheets>
    <sheet name="Table 1 Cap Impt by Type" sheetId="1" r:id="rId1"/>
    <sheet name="Table 2 Cap Import by Sector" sheetId="2" r:id="rId2"/>
    <sheet name="Table 3 Cap Import by Country " sheetId="3" r:id="rId3"/>
    <sheet name="Table 4 Cap import by Banks" sheetId="4" r:id="rId4"/>
    <sheet name="Table 5 Cap by State" sheetId="6" r:id="rId5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4" l="1"/>
  <c r="D30" i="4"/>
  <c r="E30" i="4"/>
  <c r="G41" i="6" l="1"/>
  <c r="G5" i="6"/>
  <c r="G6" i="6"/>
  <c r="G7" i="6"/>
  <c r="G8" i="6"/>
  <c r="G9" i="6"/>
  <c r="H9" i="6" s="1"/>
  <c r="G10" i="6"/>
  <c r="G11" i="6"/>
  <c r="G12" i="6"/>
  <c r="G13" i="6"/>
  <c r="H13" i="6" s="1"/>
  <c r="G14" i="6"/>
  <c r="G15" i="6"/>
  <c r="G16" i="6"/>
  <c r="G17" i="6"/>
  <c r="H17" i="6" s="1"/>
  <c r="G18" i="6"/>
  <c r="G19" i="6"/>
  <c r="G20" i="6"/>
  <c r="H20" i="6" s="1"/>
  <c r="G21" i="6"/>
  <c r="H21" i="6" s="1"/>
  <c r="G22" i="6"/>
  <c r="G23" i="6"/>
  <c r="G24" i="6"/>
  <c r="H24" i="6" s="1"/>
  <c r="G25" i="6"/>
  <c r="H25" i="6" s="1"/>
  <c r="G26" i="6"/>
  <c r="G27" i="6"/>
  <c r="G28" i="6"/>
  <c r="H28" i="6" s="1"/>
  <c r="G29" i="6"/>
  <c r="H29" i="6" s="1"/>
  <c r="G30" i="6"/>
  <c r="G31" i="6"/>
  <c r="G32" i="6"/>
  <c r="H32" i="6" s="1"/>
  <c r="G33" i="6"/>
  <c r="H33" i="6" s="1"/>
  <c r="G34" i="6"/>
  <c r="G35" i="6"/>
  <c r="G36" i="6"/>
  <c r="H36" i="6" s="1"/>
  <c r="G37" i="6"/>
  <c r="H37" i="6" s="1"/>
  <c r="G38" i="6"/>
  <c r="G39" i="6"/>
  <c r="G40" i="6"/>
  <c r="H40" i="6" s="1"/>
  <c r="G4" i="6"/>
  <c r="F16" i="4"/>
  <c r="F17" i="4"/>
  <c r="F18" i="4"/>
  <c r="F19" i="4"/>
  <c r="F20" i="4"/>
  <c r="F21" i="4"/>
  <c r="F22" i="4"/>
  <c r="F23" i="4"/>
  <c r="F24" i="4"/>
  <c r="F25" i="4"/>
  <c r="F26" i="4"/>
  <c r="F27" i="4"/>
  <c r="F29" i="4"/>
  <c r="F14" i="4"/>
  <c r="F15" i="4"/>
  <c r="H16" i="6" l="1"/>
  <c r="H7" i="6"/>
  <c r="H12" i="6"/>
  <c r="H8" i="6"/>
  <c r="H11" i="6"/>
  <c r="H39" i="6"/>
  <c r="H31" i="6"/>
  <c r="H23" i="6"/>
  <c r="H15" i="6"/>
  <c r="H38" i="6"/>
  <c r="H34" i="6"/>
  <c r="H30" i="6"/>
  <c r="H26" i="6"/>
  <c r="H22" i="6"/>
  <c r="H18" i="6"/>
  <c r="H14" i="6"/>
  <c r="H10" i="6"/>
  <c r="H41" i="6"/>
  <c r="H35" i="6"/>
  <c r="H27" i="6"/>
  <c r="H19" i="6"/>
  <c r="F9" i="4"/>
  <c r="F10" i="4"/>
  <c r="F11" i="4"/>
  <c r="F12" i="4"/>
  <c r="F13" i="4"/>
  <c r="F6" i="4"/>
  <c r="F7" i="4"/>
  <c r="F8" i="4"/>
  <c r="F5" i="4"/>
  <c r="M96" i="3"/>
  <c r="O96" i="3"/>
  <c r="N96" i="3"/>
  <c r="F30" i="4" l="1"/>
  <c r="G28" i="4" s="1"/>
  <c r="O27" i="2"/>
  <c r="P12" i="1"/>
  <c r="P8" i="1"/>
  <c r="P17" i="1" s="1"/>
  <c r="P5" i="1"/>
  <c r="G8" i="4" l="1"/>
  <c r="G6" i="4"/>
  <c r="G15" i="4"/>
  <c r="G25" i="4"/>
  <c r="G22" i="4"/>
  <c r="G18" i="4"/>
  <c r="G19" i="4"/>
  <c r="G14" i="4"/>
  <c r="G7" i="4"/>
  <c r="G21" i="4"/>
  <c r="G26" i="4"/>
  <c r="G10" i="4"/>
  <c r="G11" i="4"/>
  <c r="G27" i="4"/>
  <c r="G5" i="4"/>
  <c r="G13" i="4"/>
  <c r="G23" i="4"/>
  <c r="G17" i="4"/>
  <c r="G29" i="4"/>
  <c r="G9" i="4"/>
  <c r="G24" i="4"/>
  <c r="G20" i="4"/>
  <c r="G30" i="4"/>
  <c r="G16" i="4"/>
  <c r="G12" i="4"/>
  <c r="L13" i="3"/>
  <c r="L10" i="3"/>
  <c r="L12" i="3"/>
  <c r="N17" i="1"/>
  <c r="M27" i="2"/>
  <c r="N27" i="2"/>
  <c r="G37" i="3"/>
  <c r="L37" i="3"/>
  <c r="O17" i="1" l="1"/>
  <c r="L59" i="3" l="1"/>
  <c r="L60" i="3"/>
  <c r="L62" i="3"/>
  <c r="L63" i="3"/>
  <c r="L64" i="3"/>
  <c r="L65" i="3"/>
  <c r="L66" i="3"/>
  <c r="L67" i="3"/>
  <c r="L68" i="3"/>
  <c r="L69" i="3"/>
  <c r="L70" i="3"/>
  <c r="L71" i="3"/>
  <c r="L72" i="3"/>
  <c r="L74" i="3"/>
  <c r="L75" i="3"/>
  <c r="L76" i="3"/>
  <c r="L77" i="3"/>
  <c r="L78" i="3"/>
  <c r="L79" i="3"/>
  <c r="L80" i="3"/>
  <c r="L81" i="3"/>
  <c r="L82" i="3"/>
  <c r="L83" i="3"/>
  <c r="L85" i="3"/>
  <c r="L87" i="3"/>
  <c r="L86" i="3"/>
  <c r="L88" i="3"/>
  <c r="L89" i="3"/>
  <c r="L90" i="3"/>
  <c r="L91" i="3"/>
  <c r="L93" i="3"/>
  <c r="L92" i="3"/>
  <c r="L94" i="3"/>
  <c r="L95" i="3"/>
  <c r="L96" i="3"/>
  <c r="G59" i="3"/>
  <c r="G60" i="3"/>
  <c r="G62" i="3"/>
  <c r="G63" i="3"/>
  <c r="G64" i="3"/>
  <c r="G65" i="3"/>
  <c r="G66" i="3"/>
  <c r="G67" i="3"/>
  <c r="G68" i="3"/>
  <c r="G69" i="3"/>
  <c r="G70" i="3"/>
  <c r="G71" i="3"/>
  <c r="G72" i="3"/>
  <c r="G74" i="3"/>
  <c r="G75" i="3"/>
  <c r="G76" i="3"/>
  <c r="G77" i="3"/>
  <c r="G78" i="3"/>
  <c r="G79" i="3"/>
  <c r="G80" i="3"/>
  <c r="G81" i="3"/>
  <c r="G82" i="3"/>
  <c r="G83" i="3"/>
  <c r="G85" i="3"/>
  <c r="G87" i="3"/>
  <c r="G86" i="3"/>
  <c r="G88" i="3"/>
  <c r="G89" i="3"/>
  <c r="G90" i="3"/>
  <c r="G91" i="3"/>
  <c r="G93" i="3"/>
  <c r="G92" i="3"/>
  <c r="G94" i="3"/>
  <c r="G95" i="3"/>
  <c r="G96" i="3"/>
  <c r="L34" i="3"/>
  <c r="L35" i="3"/>
  <c r="L38" i="3"/>
  <c r="L36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5" i="3"/>
  <c r="L56" i="3"/>
  <c r="L57" i="3"/>
  <c r="L58" i="3"/>
  <c r="G34" i="3"/>
  <c r="G35" i="3"/>
  <c r="G38" i="3"/>
  <c r="G36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5" i="3"/>
  <c r="G56" i="3"/>
  <c r="G57" i="3"/>
  <c r="G58" i="3"/>
  <c r="L6" i="3"/>
  <c r="L8" i="3"/>
  <c r="L9" i="3"/>
  <c r="L11" i="3"/>
  <c r="L14" i="3"/>
  <c r="L15" i="3"/>
  <c r="L16" i="3"/>
  <c r="L17" i="3"/>
  <c r="L18" i="3"/>
  <c r="L19" i="3"/>
  <c r="L20" i="3"/>
  <c r="L22" i="3"/>
  <c r="L21" i="3"/>
  <c r="L23" i="3"/>
  <c r="L24" i="3"/>
  <c r="L26" i="3"/>
  <c r="L27" i="3"/>
  <c r="L28" i="3"/>
  <c r="L29" i="3"/>
  <c r="L30" i="3"/>
  <c r="L31" i="3"/>
  <c r="L32" i="3"/>
  <c r="L5" i="3"/>
  <c r="G6" i="3"/>
  <c r="G8" i="3"/>
  <c r="G9" i="3"/>
  <c r="G11" i="3"/>
  <c r="G13" i="3"/>
  <c r="G14" i="3"/>
  <c r="G15" i="3"/>
  <c r="G16" i="3"/>
  <c r="G17" i="3"/>
  <c r="G18" i="3"/>
  <c r="G19" i="3"/>
  <c r="G20" i="3"/>
  <c r="G22" i="3"/>
  <c r="G21" i="3"/>
  <c r="G23" i="3"/>
  <c r="G24" i="3"/>
  <c r="G26" i="3"/>
  <c r="G27" i="3"/>
  <c r="G28" i="3"/>
  <c r="G29" i="3"/>
  <c r="G30" i="3"/>
  <c r="G31" i="3"/>
  <c r="G32" i="3"/>
  <c r="G5" i="3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6" i="2"/>
  <c r="M17" i="1"/>
  <c r="H17" i="1"/>
  <c r="M16" i="1"/>
  <c r="H16" i="1"/>
  <c r="M15" i="1"/>
  <c r="H15" i="1"/>
  <c r="M14" i="1"/>
  <c r="H14" i="1"/>
  <c r="M13" i="1"/>
  <c r="H13" i="1"/>
  <c r="M12" i="1"/>
  <c r="H12" i="1"/>
  <c r="M11" i="1"/>
  <c r="H11" i="1"/>
  <c r="M10" i="1"/>
  <c r="H10" i="1"/>
  <c r="M9" i="1"/>
  <c r="H9" i="1"/>
  <c r="M8" i="1"/>
  <c r="H8" i="1"/>
  <c r="M7" i="1"/>
  <c r="H7" i="1"/>
  <c r="M6" i="1"/>
  <c r="H6" i="1"/>
  <c r="M5" i="1"/>
  <c r="H5" i="1"/>
</calcChain>
</file>

<file path=xl/sharedStrings.xml><?xml version="1.0" encoding="utf-8"?>
<sst xmlns="http://schemas.openxmlformats.org/spreadsheetml/2006/main" count="487" uniqueCount="354">
  <si>
    <t> </t>
  </si>
  <si>
    <t>Q3</t>
  </si>
  <si>
    <t>Q4</t>
  </si>
  <si>
    <t>Q1</t>
  </si>
  <si>
    <t>Q2</t>
  </si>
  <si>
    <t>Total 2015</t>
  </si>
  <si>
    <t>Total 2016</t>
  </si>
  <si>
    <t>Foreign Direct Investment</t>
  </si>
  <si>
    <t>Equity</t>
  </si>
  <si>
    <t>Other Capital</t>
  </si>
  <si>
    <t>-</t>
  </si>
  <si>
    <t>Portfolio Investment</t>
  </si>
  <si>
    <t>Bonds</t>
  </si>
  <si>
    <t>Money market instruments</t>
  </si>
  <si>
    <t>Other Investment</t>
  </si>
  <si>
    <t>Trade credits</t>
  </si>
  <si>
    <t>Loans</t>
  </si>
  <si>
    <t>Currency deposits</t>
  </si>
  <si>
    <t>Other claims</t>
  </si>
  <si>
    <t>TOTAL </t>
  </si>
  <si>
    <t>Shares</t>
  </si>
  <si>
    <t>Agriculture</t>
  </si>
  <si>
    <t>Banking</t>
  </si>
  <si>
    <t>Brewering</t>
  </si>
  <si>
    <t>Construction</t>
  </si>
  <si>
    <t>Consultancy</t>
  </si>
  <si>
    <t>Drilling</t>
  </si>
  <si>
    <t>Electrical</t>
  </si>
  <si>
    <t>Financing</t>
  </si>
  <si>
    <t>Fishing</t>
  </si>
  <si>
    <t>I T Services</t>
  </si>
  <si>
    <t>Marketing</t>
  </si>
  <si>
    <t>Oil And Gas</t>
  </si>
  <si>
    <t>Production</t>
  </si>
  <si>
    <t>Servicing</t>
  </si>
  <si>
    <t>Hotels</t>
  </si>
  <si>
    <t>Telecomms</t>
  </si>
  <si>
    <t>Tanning</t>
  </si>
  <si>
    <t>Trading</t>
  </si>
  <si>
    <t>Transport</t>
  </si>
  <si>
    <t>Weaving</t>
  </si>
  <si>
    <t>TOTAL</t>
  </si>
  <si>
    <t>TABLE 3: Capital Importation by Country of Origin ($ million)</t>
  </si>
  <si>
    <t>AFGHANISTAN</t>
  </si>
  <si>
    <t>ARMENIA</t>
  </si>
  <si>
    <t>AUSTRALIA</t>
  </si>
  <si>
    <t>AUSTRIA</t>
  </si>
  <si>
    <t>BAHRAIN</t>
  </si>
  <si>
    <t>BELGIUM</t>
  </si>
  <si>
    <t>BENIN</t>
  </si>
  <si>
    <t>BERMUDA</t>
  </si>
  <si>
    <t>BOTSWANA</t>
  </si>
  <si>
    <t>BRAZIL</t>
  </si>
  <si>
    <t>BRITISH VIRGIN ISLANDS</t>
  </si>
  <si>
    <t>BRUNEI DARUSSALAM</t>
  </si>
  <si>
    <t>BULGARIA</t>
  </si>
  <si>
    <t>CAMEROON</t>
  </si>
  <si>
    <t>CANADA</t>
  </si>
  <si>
    <t>CAYMAN ISLANDS</t>
  </si>
  <si>
    <t>CHINA</t>
  </si>
  <si>
    <t>CYPRUS</t>
  </si>
  <si>
    <t>CZECH REPUBLIC</t>
  </si>
  <si>
    <t>DENMARK</t>
  </si>
  <si>
    <t>EGYPT</t>
  </si>
  <si>
    <t>FINLAND</t>
  </si>
  <si>
    <t>FRANCE</t>
  </si>
  <si>
    <t>GAMBIA</t>
  </si>
  <si>
    <t>Full</t>
  </si>
  <si>
    <t>GERMANY</t>
  </si>
  <si>
    <t>GHANA</t>
  </si>
  <si>
    <t>GIBRALTAR</t>
  </si>
  <si>
    <t>GREECE</t>
  </si>
  <si>
    <t>GUINEA</t>
  </si>
  <si>
    <t>HONG KONG</t>
  </si>
  <si>
    <t>HUNGARY</t>
  </si>
  <si>
    <t>INDIA</t>
  </si>
  <si>
    <t>INDONESIA</t>
  </si>
  <si>
    <t>IRELAND</t>
  </si>
  <si>
    <t>ISLE OF MAN</t>
  </si>
  <si>
    <t>ISRAEL</t>
  </si>
  <si>
    <t>ITALY</t>
  </si>
  <si>
    <t>JAPAN</t>
  </si>
  <si>
    <t>KENYA</t>
  </si>
  <si>
    <t>KIRIBATI</t>
  </si>
  <si>
    <t>KOREA, REPUBLIC OF</t>
  </si>
  <si>
    <t>LATVIA</t>
  </si>
  <si>
    <t>LEBANON</t>
  </si>
  <si>
    <t>LIBERIA</t>
  </si>
  <si>
    <t>LUXEMBOURG</t>
  </si>
  <si>
    <t>MALAYSIA</t>
  </si>
  <si>
    <t>MALTA</t>
  </si>
  <si>
    <t>MARSHALL ISLANDS</t>
  </si>
  <si>
    <t>MAURITANIA</t>
  </si>
  <si>
    <t>MAURITIUS</t>
  </si>
  <si>
    <t>MOROCCO</t>
  </si>
  <si>
    <t>NAMIBIA</t>
  </si>
  <si>
    <t>NETHERLANDS</t>
  </si>
  <si>
    <t>NETH.ANTILLES</t>
  </si>
  <si>
    <t>NEW ZEALAND</t>
  </si>
  <si>
    <t>NIGER</t>
  </si>
  <si>
    <t>NORWAY</t>
  </si>
  <si>
    <t>PANAMA</t>
  </si>
  <si>
    <t>PITCAIRN</t>
  </si>
  <si>
    <t>POLAND</t>
  </si>
  <si>
    <t>PORTUGAL</t>
  </si>
  <si>
    <t>QATAR</t>
  </si>
  <si>
    <t>REP. OF SA</t>
  </si>
  <si>
    <t>RWANDA</t>
  </si>
  <si>
    <t>SAUDI ARABIA</t>
  </si>
  <si>
    <t>SEYCHELLES</t>
  </si>
  <si>
    <t>SINGAPORE</t>
  </si>
  <si>
    <t>SLOVAKIA</t>
  </si>
  <si>
    <t>SPAIN</t>
  </si>
  <si>
    <t>SWEDEN</t>
  </si>
  <si>
    <t>SWITZERLAND</t>
  </si>
  <si>
    <t>TOGO</t>
  </si>
  <si>
    <t>TUNISIA</t>
  </si>
  <si>
    <t>TURKEY</t>
  </si>
  <si>
    <t>UGANDA</t>
  </si>
  <si>
    <t>UKRAINE</t>
  </si>
  <si>
    <t>UAE</t>
  </si>
  <si>
    <t>UK</t>
  </si>
  <si>
    <t>U. REP TANZANIA</t>
  </si>
  <si>
    <t>UNITED STATES</t>
  </si>
  <si>
    <t>VIETNAM</t>
  </si>
  <si>
    <t>ZAMBIA</t>
  </si>
  <si>
    <t>S/No</t>
  </si>
  <si>
    <t>Name of Bank</t>
  </si>
  <si>
    <t>Stanbic IBTC Bank Plc</t>
  </si>
  <si>
    <t>Citibank Nigeria Limited</t>
  </si>
  <si>
    <t>Standard Chartered Bank Nigeria Limited</t>
  </si>
  <si>
    <t>First City Monument Bank Plc</t>
  </si>
  <si>
    <t>Sterling Bank Plc</t>
  </si>
  <si>
    <t>Zenith Bank Plc</t>
  </si>
  <si>
    <t>Ecobank Nigeria Plc</t>
  </si>
  <si>
    <t>Guaranty Trust Bank Plc</t>
  </si>
  <si>
    <t>First Bank Of Nigeria Plc</t>
  </si>
  <si>
    <t>Heritage Banking Company Limited</t>
  </si>
  <si>
    <t>Access Bank Plc</t>
  </si>
  <si>
    <t>Union Bank of Nigeria Plc</t>
  </si>
  <si>
    <t>Fidelity Bank Plc</t>
  </si>
  <si>
    <t>Diamond Bank Plc</t>
  </si>
  <si>
    <t>United Bank For Africa Plc</t>
  </si>
  <si>
    <t>Unity Bank Plc</t>
  </si>
  <si>
    <t>Skye Bank Plc</t>
  </si>
  <si>
    <t>Keystone Bank Limited</t>
  </si>
  <si>
    <t>Rand Merchant Bank</t>
  </si>
  <si>
    <t>JAIZ BANK PLC</t>
  </si>
  <si>
    <t>Wema Bank Plc</t>
  </si>
  <si>
    <t>CORONATION MERCHANT BANK</t>
  </si>
  <si>
    <t>FBN Merchant Bank Limited</t>
  </si>
  <si>
    <t>S/N0</t>
  </si>
  <si>
    <t>ABIA</t>
  </si>
  <si>
    <t>ABUJA (F C T)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</si>
  <si>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</si>
  <si>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</si>
  <si>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</si>
  <si>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</si>
  <si>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</si>
  <si>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</si>
  <si>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</si>
  <si>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</si>
  <si>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</si>
  <si>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</si>
  <si>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</si>
  <si>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</si>
  <si>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</si>
  <si>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</si>
  <si>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</si>
  <si>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</si>
  <si>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</si>
  <si>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</si>
  <si>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</si>
  <si>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</si>
  <si>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</si>
  <si>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</si>
  <si>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</si>
  <si>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</si>
  <si>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</si>
  <si>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</si>
  <si>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</si>
  <si>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</si>
  <si>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</si>
  <si>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</si>
  <si>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</si>
  <si>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</si>
  <si>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</si>
  <si>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</si>
  <si>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ANGUILLA</t>
  </si>
  <si>
    <t>BAHAMAS</t>
  </si>
  <si>
    <t>BARBADOS</t>
  </si>
  <si>
    <t>COTE D'IVORIE</t>
  </si>
  <si>
    <t>GABON</t>
  </si>
  <si>
    <t>LIECHTENSTEIN</t>
  </si>
  <si>
    <t>MONACO</t>
  </si>
  <si>
    <t>PUERTO RICO</t>
  </si>
  <si>
    <t>THAILAND</t>
  </si>
  <si>
    <t>2017 Total %</t>
  </si>
  <si>
    <t>DESTINATION OF INVESTMENT</t>
  </si>
  <si>
    <t>SunTrust Bank Nigeria Limited</t>
  </si>
  <si>
    <r>
      <rPr>
        <sz val="6"/>
        <rFont val="Bookman Old Style"/>
        <family val="1"/>
      </rPr>
      <t>Afghanistan</t>
    </r>
  </si>
  <si>
    <r>
      <rPr>
        <sz val="6"/>
        <rFont val="Bookman Old Style"/>
        <family val="1"/>
      </rPr>
      <t>Armenia</t>
    </r>
  </si>
  <si>
    <r>
      <rPr>
        <sz val="6"/>
        <rFont val="Bookman Old Style"/>
        <family val="1"/>
      </rPr>
      <t>Anguilla</t>
    </r>
  </si>
  <si>
    <r>
      <rPr>
        <sz val="6"/>
        <rFont val="Bookman Old Style"/>
        <family val="1"/>
      </rPr>
      <t>Australia</t>
    </r>
  </si>
  <si>
    <r>
      <rPr>
        <sz val="6"/>
        <rFont val="Bookman Old Style"/>
        <family val="1"/>
      </rPr>
      <t>Austria</t>
    </r>
  </si>
  <si>
    <r>
      <rPr>
        <sz val="6"/>
        <rFont val="Bookman Old Style"/>
        <family val="1"/>
      </rPr>
      <t>Bahamas</t>
    </r>
  </si>
  <si>
    <r>
      <rPr>
        <sz val="6"/>
        <rFont val="Bookman Old Style"/>
        <family val="1"/>
      </rPr>
      <t>Bahrain</t>
    </r>
  </si>
  <si>
    <r>
      <rPr>
        <sz val="6"/>
        <rFont val="Bookman Old Style"/>
        <family val="1"/>
      </rPr>
      <t>Barbados</t>
    </r>
  </si>
  <si>
    <r>
      <rPr>
        <sz val="6"/>
        <rFont val="Bookman Old Style"/>
        <family val="1"/>
      </rPr>
      <t>Belgium</t>
    </r>
  </si>
  <si>
    <r>
      <rPr>
        <sz val="6"/>
        <rFont val="Bookman Old Style"/>
        <family val="1"/>
      </rPr>
      <t>Benin</t>
    </r>
  </si>
  <si>
    <r>
      <rPr>
        <sz val="6"/>
        <rFont val="Bookman Old Style"/>
        <family val="1"/>
      </rPr>
      <t>Bermuda</t>
    </r>
  </si>
  <si>
    <r>
      <rPr>
        <sz val="6"/>
        <rFont val="Bookman Old Style"/>
        <family val="1"/>
      </rPr>
      <t>Botswana</t>
    </r>
  </si>
  <si>
    <r>
      <rPr>
        <sz val="6"/>
        <rFont val="Bookman Old Style"/>
        <family val="1"/>
      </rPr>
      <t>Brazil</t>
    </r>
  </si>
  <si>
    <r>
      <rPr>
        <sz val="6"/>
        <rFont val="Bookman Old Style"/>
        <family val="1"/>
      </rPr>
      <t>British Virgin Islands</t>
    </r>
  </si>
  <si>
    <r>
      <rPr>
        <sz val="6"/>
        <rFont val="Bookman Old Style"/>
        <family val="1"/>
      </rPr>
      <t>Brunei Darussalam</t>
    </r>
  </si>
  <si>
    <r>
      <rPr>
        <sz val="6"/>
        <rFont val="Bookman Old Style"/>
        <family val="1"/>
      </rPr>
      <t>Bulgaria</t>
    </r>
  </si>
  <si>
    <r>
      <rPr>
        <sz val="6"/>
        <rFont val="Bookman Old Style"/>
        <family val="1"/>
      </rPr>
      <t>Canada</t>
    </r>
  </si>
  <si>
    <r>
      <rPr>
        <sz val="6"/>
        <rFont val="Bookman Old Style"/>
        <family val="1"/>
      </rPr>
      <t>Cameroon</t>
    </r>
  </si>
  <si>
    <r>
      <rPr>
        <sz val="6"/>
        <rFont val="Bookman Old Style"/>
        <family val="1"/>
      </rPr>
      <t>Cayman Islands</t>
    </r>
  </si>
  <si>
    <r>
      <rPr>
        <sz val="6"/>
        <rFont val="Bookman Old Style"/>
        <family val="1"/>
      </rPr>
      <t>China</t>
    </r>
  </si>
  <si>
    <r>
      <rPr>
        <sz val="6"/>
        <rFont val="Bookman Old Style"/>
        <family val="1"/>
      </rPr>
      <t>Cote d'Ivoire</t>
    </r>
  </si>
  <si>
    <r>
      <rPr>
        <sz val="6"/>
        <rFont val="Bookman Old Style"/>
        <family val="1"/>
      </rPr>
      <t>Cyprus</t>
    </r>
  </si>
  <si>
    <r>
      <rPr>
        <sz val="6"/>
        <rFont val="Bookman Old Style"/>
        <family val="1"/>
      </rPr>
      <t>Czech Republic</t>
    </r>
  </si>
  <si>
    <r>
      <rPr>
        <sz val="6"/>
        <rFont val="Bookman Old Style"/>
        <family val="1"/>
      </rPr>
      <t>Denmark</t>
    </r>
  </si>
  <si>
    <r>
      <rPr>
        <sz val="6"/>
        <rFont val="Bookman Old Style"/>
        <family val="1"/>
      </rPr>
      <t>Egypt</t>
    </r>
  </si>
  <si>
    <r>
      <rPr>
        <sz val="6"/>
        <rFont val="Bookman Old Style"/>
        <family val="1"/>
      </rPr>
      <t>Finland</t>
    </r>
  </si>
  <si>
    <r>
      <rPr>
        <sz val="6"/>
        <rFont val="Bookman Old Style"/>
        <family val="1"/>
      </rPr>
      <t>France</t>
    </r>
  </si>
  <si>
    <r>
      <rPr>
        <sz val="6"/>
        <rFont val="Bookman Old Style"/>
        <family val="1"/>
      </rPr>
      <t>Gambia</t>
    </r>
  </si>
  <si>
    <r>
      <rPr>
        <sz val="6"/>
        <rFont val="Bookman Old Style"/>
        <family val="1"/>
      </rPr>
      <t>Gabon</t>
    </r>
  </si>
  <si>
    <r>
      <rPr>
        <sz val="6"/>
        <rFont val="Bookman Old Style"/>
        <family val="1"/>
      </rPr>
      <t>Germany</t>
    </r>
  </si>
  <si>
    <r>
      <rPr>
        <sz val="6"/>
        <rFont val="Bookman Old Style"/>
        <family val="1"/>
      </rPr>
      <t>Gibraltar</t>
    </r>
  </si>
  <si>
    <r>
      <rPr>
        <sz val="6"/>
        <rFont val="Bookman Old Style"/>
        <family val="1"/>
      </rPr>
      <t>Guinea</t>
    </r>
  </si>
  <si>
    <r>
      <rPr>
        <sz val="6"/>
        <rFont val="Bookman Old Style"/>
        <family val="1"/>
      </rPr>
      <t>Ghana</t>
    </r>
  </si>
  <si>
    <r>
      <rPr>
        <sz val="6"/>
        <rFont val="Bookman Old Style"/>
        <family val="1"/>
      </rPr>
      <t>Greece</t>
    </r>
  </si>
  <si>
    <r>
      <rPr>
        <sz val="6"/>
        <rFont val="Bookman Old Style"/>
        <family val="1"/>
      </rPr>
      <t>Hong Kong</t>
    </r>
  </si>
  <si>
    <r>
      <rPr>
        <sz val="6"/>
        <rFont val="Bookman Old Style"/>
        <family val="1"/>
      </rPr>
      <t>Hungary</t>
    </r>
  </si>
  <si>
    <r>
      <rPr>
        <sz val="6"/>
        <rFont val="Bookman Old Style"/>
        <family val="1"/>
      </rPr>
      <t>India</t>
    </r>
  </si>
  <si>
    <r>
      <rPr>
        <sz val="6"/>
        <rFont val="Bookman Old Style"/>
        <family val="1"/>
      </rPr>
      <t>Isle of Man</t>
    </r>
  </si>
  <si>
    <r>
      <rPr>
        <sz val="6"/>
        <rFont val="Bookman Old Style"/>
        <family val="1"/>
      </rPr>
      <t>Israel</t>
    </r>
  </si>
  <si>
    <r>
      <rPr>
        <sz val="6"/>
        <rFont val="Bookman Old Style"/>
        <family val="1"/>
      </rPr>
      <t>Italy</t>
    </r>
  </si>
  <si>
    <r>
      <rPr>
        <sz val="6"/>
        <rFont val="Bookman Old Style"/>
        <family val="1"/>
      </rPr>
      <t>Japan</t>
    </r>
  </si>
  <si>
    <r>
      <rPr>
        <sz val="6"/>
        <rFont val="Bookman Old Style"/>
        <family val="1"/>
      </rPr>
      <t>Kenya</t>
    </r>
  </si>
  <si>
    <r>
      <rPr>
        <sz val="6"/>
        <rFont val="Bookman Old Style"/>
        <family val="1"/>
      </rPr>
      <t>Kiribati</t>
    </r>
  </si>
  <si>
    <r>
      <rPr>
        <sz val="6"/>
        <rFont val="Bookman Old Style"/>
        <family val="1"/>
      </rPr>
      <t>Korea, Republic of</t>
    </r>
  </si>
  <si>
    <r>
      <rPr>
        <sz val="6"/>
        <color rgb="FFFF0000"/>
        <rFont val="Bookman Old Style"/>
        <family val="1"/>
      </rPr>
      <t>Ireland</t>
    </r>
  </si>
  <si>
    <r>
      <rPr>
        <sz val="6"/>
        <rFont val="Bookman Old Style"/>
        <family val="1"/>
      </rPr>
      <t>Latvia</t>
    </r>
  </si>
  <si>
    <r>
      <rPr>
        <sz val="6"/>
        <rFont val="Bookman Old Style"/>
        <family val="1"/>
      </rPr>
      <t>Lebanon</t>
    </r>
  </si>
  <si>
    <r>
      <rPr>
        <sz val="6"/>
        <rFont val="Bookman Old Style"/>
        <family val="1"/>
      </rPr>
      <t>Liberia</t>
    </r>
  </si>
  <si>
    <r>
      <rPr>
        <sz val="6"/>
        <rFont val="Bookman Old Style"/>
        <family val="1"/>
      </rPr>
      <t>Liechtenstein</t>
    </r>
  </si>
  <si>
    <r>
      <rPr>
        <sz val="6"/>
        <rFont val="Bookman Old Style"/>
        <family val="1"/>
      </rPr>
      <t>Luxembourg</t>
    </r>
  </si>
  <si>
    <r>
      <rPr>
        <sz val="6"/>
        <rFont val="Bookman Old Style"/>
        <family val="1"/>
      </rPr>
      <t>Malaysia</t>
    </r>
  </si>
  <si>
    <r>
      <rPr>
        <sz val="6"/>
        <rFont val="Bookman Old Style"/>
        <family val="1"/>
      </rPr>
      <t>Malta</t>
    </r>
  </si>
  <si>
    <r>
      <rPr>
        <sz val="6"/>
        <rFont val="Bookman Old Style"/>
        <family val="1"/>
      </rPr>
      <t>Marshall Islands</t>
    </r>
  </si>
  <si>
    <r>
      <rPr>
        <sz val="6"/>
        <rFont val="Bookman Old Style"/>
        <family val="1"/>
      </rPr>
      <t>Mauritania</t>
    </r>
  </si>
  <si>
    <r>
      <rPr>
        <sz val="6"/>
        <rFont val="Bookman Old Style"/>
        <family val="1"/>
      </rPr>
      <t>Mauritius</t>
    </r>
  </si>
  <si>
    <r>
      <rPr>
        <sz val="6"/>
        <rFont val="Bookman Old Style"/>
        <family val="1"/>
      </rPr>
      <t>Monaco</t>
    </r>
  </si>
  <si>
    <r>
      <rPr>
        <sz val="6"/>
        <rFont val="Bookman Old Style"/>
        <family val="1"/>
      </rPr>
      <t>Morocco</t>
    </r>
  </si>
  <si>
    <r>
      <rPr>
        <sz val="6"/>
        <rFont val="Bookman Old Style"/>
        <family val="1"/>
      </rPr>
      <t>Netherlands</t>
    </r>
  </si>
  <si>
    <r>
      <rPr>
        <sz val="6"/>
        <rFont val="Bookman Old Style"/>
        <family val="1"/>
      </rPr>
      <t>Netherlands Antilles</t>
    </r>
  </si>
  <si>
    <r>
      <rPr>
        <sz val="6"/>
        <rFont val="Bookman Old Style"/>
        <family val="1"/>
      </rPr>
      <t>New Zealand</t>
    </r>
  </si>
  <si>
    <r>
      <rPr>
        <sz val="6"/>
        <rFont val="Bookman Old Style"/>
        <family val="1"/>
      </rPr>
      <t>Niger</t>
    </r>
  </si>
  <si>
    <r>
      <rPr>
        <sz val="6"/>
        <rFont val="Bookman Old Style"/>
        <family val="1"/>
      </rPr>
      <t>Norway</t>
    </r>
  </si>
  <si>
    <r>
      <rPr>
        <sz val="6"/>
        <rFont val="Bookman Old Style"/>
        <family val="1"/>
      </rPr>
      <t>Panama</t>
    </r>
  </si>
  <si>
    <r>
      <rPr>
        <sz val="6"/>
        <rFont val="Bookman Old Style"/>
        <family val="1"/>
      </rPr>
      <t>Pitcairn</t>
    </r>
  </si>
  <si>
    <r>
      <rPr>
        <sz val="6"/>
        <rFont val="Bookman Old Style"/>
        <family val="1"/>
      </rPr>
      <t>Poland</t>
    </r>
  </si>
  <si>
    <r>
      <rPr>
        <sz val="6"/>
        <rFont val="Bookman Old Style"/>
        <family val="1"/>
      </rPr>
      <t>Portugal</t>
    </r>
  </si>
  <si>
    <r>
      <rPr>
        <sz val="6"/>
        <rFont val="Bookman Old Style"/>
        <family val="1"/>
      </rPr>
      <t>Puerto Rico</t>
    </r>
  </si>
  <si>
    <r>
      <rPr>
        <sz val="6"/>
        <rFont val="Bookman Old Style"/>
        <family val="1"/>
      </rPr>
      <t>Qatar</t>
    </r>
  </si>
  <si>
    <r>
      <rPr>
        <sz val="6"/>
        <rFont val="Bookman Old Style"/>
        <family val="1"/>
      </rPr>
      <t>Republic of South Africa</t>
    </r>
  </si>
  <si>
    <r>
      <rPr>
        <sz val="6"/>
        <rFont val="Bookman Old Style"/>
        <family val="1"/>
      </rPr>
      <t>Rwanda</t>
    </r>
  </si>
  <si>
    <r>
      <rPr>
        <sz val="6"/>
        <rFont val="Bookman Old Style"/>
        <family val="1"/>
      </rPr>
      <t>Saudi Arabia</t>
    </r>
  </si>
  <si>
    <r>
      <rPr>
        <sz val="6"/>
        <rFont val="Bookman Old Style"/>
        <family val="1"/>
      </rPr>
      <t>Seychelles</t>
    </r>
  </si>
  <si>
    <r>
      <rPr>
        <sz val="6"/>
        <rFont val="Bookman Old Style"/>
        <family val="1"/>
      </rPr>
      <t>Singapore</t>
    </r>
  </si>
  <si>
    <r>
      <rPr>
        <sz val="6"/>
        <rFont val="Bookman Old Style"/>
        <family val="1"/>
      </rPr>
      <t>Slovakia</t>
    </r>
  </si>
  <si>
    <r>
      <rPr>
        <sz val="6"/>
        <rFont val="Bookman Old Style"/>
        <family val="1"/>
      </rPr>
      <t>Spain</t>
    </r>
  </si>
  <si>
    <r>
      <rPr>
        <sz val="6"/>
        <rFont val="Bookman Old Style"/>
        <family val="1"/>
      </rPr>
      <t>Sweden</t>
    </r>
  </si>
  <si>
    <r>
      <rPr>
        <sz val="6"/>
        <rFont val="Bookman Old Style"/>
        <family val="1"/>
      </rPr>
      <t>Switzerland</t>
    </r>
  </si>
  <si>
    <r>
      <rPr>
        <sz val="6"/>
        <rFont val="Bookman Old Style"/>
        <family val="1"/>
      </rPr>
      <t>Thailand</t>
    </r>
  </si>
  <si>
    <r>
      <rPr>
        <sz val="6"/>
        <rFont val="Bookman Old Style"/>
        <family val="1"/>
      </rPr>
      <t>Togo</t>
    </r>
  </si>
  <si>
    <r>
      <rPr>
        <sz val="6"/>
        <rFont val="Bookman Old Style"/>
        <family val="1"/>
      </rPr>
      <t>Turkey</t>
    </r>
  </si>
  <si>
    <r>
      <rPr>
        <sz val="6"/>
        <rFont val="Bookman Old Style"/>
        <family val="1"/>
      </rPr>
      <t>Tunisia</t>
    </r>
  </si>
  <si>
    <r>
      <rPr>
        <sz val="6"/>
        <rFont val="Bookman Old Style"/>
        <family val="1"/>
      </rPr>
      <t>Uganda</t>
    </r>
  </si>
  <si>
    <r>
      <rPr>
        <sz val="6"/>
        <rFont val="Bookman Old Style"/>
        <family val="1"/>
      </rPr>
      <t>Ukraine</t>
    </r>
  </si>
  <si>
    <r>
      <rPr>
        <sz val="6"/>
        <rFont val="Bookman Old Style"/>
        <family val="1"/>
      </rPr>
      <t>United Arab Emirates</t>
    </r>
  </si>
  <si>
    <r>
      <rPr>
        <sz val="6"/>
        <rFont val="Bookman Old Style"/>
        <family val="1"/>
      </rPr>
      <t>United Kingdom</t>
    </r>
  </si>
  <si>
    <r>
      <rPr>
        <sz val="6"/>
        <rFont val="Bookman Old Style"/>
        <family val="1"/>
      </rPr>
      <t>United States</t>
    </r>
  </si>
  <si>
    <r>
      <rPr>
        <sz val="6"/>
        <rFont val="Bookman Old Style"/>
        <family val="1"/>
      </rPr>
      <t>United Republic of Tanzania</t>
    </r>
  </si>
  <si>
    <r>
      <rPr>
        <sz val="6"/>
        <rFont val="Bookman Old Style"/>
        <family val="1"/>
      </rPr>
      <t>Vietnam</t>
    </r>
  </si>
  <si>
    <r>
      <rPr>
        <sz val="6"/>
        <rFont val="Bookman Old Style"/>
        <family val="1"/>
      </rPr>
      <t>Zambia</t>
    </r>
  </si>
  <si>
    <r>
      <rPr>
        <sz val="6"/>
        <rFont val="Bookman Old Style"/>
        <family val="1"/>
      </rPr>
      <t>TOTAL</t>
    </r>
  </si>
  <si>
    <t>Share of Q2 2017 Total</t>
  </si>
  <si>
    <t>July</t>
  </si>
  <si>
    <t>August</t>
  </si>
  <si>
    <t>September</t>
  </si>
  <si>
    <t>Total Q3 2017</t>
  </si>
  <si>
    <t>774,402,896.55</t>
  </si>
  <si>
    <t>891,854,359.67</t>
  </si>
  <si>
    <t>36,972,963.78</t>
  </si>
  <si>
    <t>108,209,075.47</t>
  </si>
  <si>
    <t>347,444,690.26</t>
  </si>
  <si>
    <t>134,125,843.35</t>
  </si>
  <si>
    <t>359,241,427.13</t>
  </si>
  <si>
    <t>159,965.00</t>
  </si>
  <si>
    <t>1,293,652.24</t>
  </si>
  <si>
    <t>14,325,000.00</t>
  </si>
  <si>
    <t>4,805,000.00</t>
  </si>
  <si>
    <t>101,562,654.49</t>
  </si>
  <si>
    <t>97,395,210.30</t>
  </si>
  <si>
    <t>645,064.00</t>
  </si>
  <si>
    <t>14,421,812.93</t>
  </si>
  <si>
    <t>11,965.00</t>
  </si>
  <si>
    <t>707,073.06</t>
  </si>
  <si>
    <t>5,639,887.20</t>
  </si>
  <si>
    <t>19,634,638.70</t>
  </si>
  <si>
    <t>5,146,055.00</t>
  </si>
  <si>
    <t>13,749,935.00</t>
  </si>
  <si>
    <t>419,396,464.73</t>
  </si>
  <si>
    <t>40,039,775.00</t>
  </si>
  <si>
    <t>63,800.00</t>
  </si>
  <si>
    <t>6,315,000.00</t>
  </si>
  <si>
    <t>15,080,735.00</t>
  </si>
  <si>
    <t>14,878,615.12</t>
  </si>
  <si>
    <t>5,399,960.24</t>
  </si>
  <si>
    <t>1,518,423.48</t>
  </si>
  <si>
    <t>16,669,531.15</t>
  </si>
  <si>
    <t>6,375,000.00</t>
  </si>
  <si>
    <t>152,271.43</t>
  </si>
  <si>
    <t>431,000.00</t>
  </si>
  <si>
    <t>80,197,993.93</t>
  </si>
  <si>
    <t>53,921,603.63</t>
  </si>
  <si>
    <t>2,587,137.00</t>
  </si>
  <si>
    <t>535,993,875.81</t>
  </si>
  <si>
    <t>13,700,000.00</t>
  </si>
  <si>
    <t>FSDH Merchant Bank</t>
  </si>
  <si>
    <t>624,984.00</t>
  </si>
  <si>
    <t>Share of Q3</t>
  </si>
  <si>
    <t>2,672,176.93</t>
  </si>
  <si>
    <t>12,121,805.19</t>
  </si>
  <si>
    <t>802,825,165.00</t>
  </si>
  <si>
    <t>3,744,506.39</t>
  </si>
  <si>
    <t>148,000.00</t>
  </si>
  <si>
    <t>1,058,869,638.31</t>
  </si>
  <si>
    <t>1,279,948,628.17</t>
  </si>
  <si>
    <t>958,220,782.66</t>
  </si>
  <si>
    <t>398,000.00</t>
  </si>
  <si>
    <t>999,965.00</t>
  </si>
  <si>
    <t>1,100,000.00</t>
  </si>
  <si>
    <t>1,064,192,752.24</t>
  </si>
  <si>
    <t>1,298,931,433.36</t>
  </si>
  <si>
    <t>1,781,971,154.05</t>
  </si>
  <si>
    <t> TABLE 1: Capital Importation by Type of Investment ($ million) </t>
  </si>
  <si>
    <t>TABLE 2: Capital Importation by Sector($ million)</t>
  </si>
  <si>
    <t>Table 5: Capital Importation by Destination (US$)  ( 2017 Q3)</t>
  </si>
  <si>
    <t>Table 4: Capital Importation by Banks (US$) ( 2017 Q3)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</si>
</sst>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12"/>
      <color rgb="FF000000"/>
      <name val="Century Gothic"/>
      <family val="2"/>
    </font>
    <font>
      <i/>
      <sz val="10"/>
      <color rgb="FF000000"/>
      <name val="Century Gothic"/>
      <family val="2"/>
    </font>
    <font>
      <i/>
      <sz val="10"/>
      <color theme="1"/>
      <name val="Century Gothic"/>
      <family val="2"/>
    </font>
    <font>
      <i/>
      <sz val="9"/>
      <color rgb="FF000000"/>
      <name val="Century Gothic"/>
      <family val="2"/>
    </font>
    <font>
      <b/>
      <i/>
      <sz val="11"/>
      <color theme="1"/>
      <name val="Century Gothic"/>
      <family val="2"/>
    </font>
    <font>
      <b/>
      <i/>
      <sz val="9"/>
      <color rgb="FF000000"/>
      <name val="Century Gothic"/>
      <family val="2"/>
    </font>
    <font>
      <b/>
      <i/>
      <sz val="10"/>
      <color rgb="FF000000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SWISS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6"/>
      <name val="Bookman Old Style"/>
      <family val="1"/>
    </font>
    <font>
      <sz val="6"/>
      <color rgb="FFFF0000"/>
      <name val="Bookman Old Style"/>
      <family val="1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/>
      <top/>
      <bottom style="thick">
        <color rgb="FF595959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808080"/>
      </right>
      <top/>
      <bottom style="thin">
        <color rgb="FFA6A6A6"/>
      </bottom>
      <diagonal/>
    </border>
    <border>
      <left style="thin">
        <color rgb="FF808080"/>
      </left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808080"/>
      </left>
      <right/>
      <top style="thin">
        <color rgb="FFA6A6A6"/>
      </top>
      <bottom/>
      <diagonal/>
    </border>
    <border>
      <left/>
      <right style="thin">
        <color rgb="FF808080"/>
      </right>
      <top style="thin">
        <color rgb="FFA6A6A6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808080"/>
      </right>
      <top style="thin">
        <color rgb="FFA6A6A6"/>
      </top>
      <bottom style="thin">
        <color rgb="FFA6A6A6"/>
      </bottom>
      <diagonal/>
    </border>
    <border>
      <left style="thin">
        <color rgb="FF808080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double">
        <color indexed="64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double">
        <color indexed="64"/>
      </bottom>
      <diagonal/>
    </border>
    <border>
      <left style="thin">
        <color rgb="FFA6A6A6"/>
      </left>
      <right/>
      <top style="thin">
        <color rgb="FFA6A6A6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A6A6A6"/>
      </top>
      <bottom style="thin">
        <color rgb="FFA6A6A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164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0" fillId="2" borderId="0" xfId="0" applyFill="1"/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0" fontId="3" fillId="0" borderId="2" xfId="0" quotePrefix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2" fillId="2" borderId="0" xfId="0" applyFont="1" applyFill="1"/>
    <xf numFmtId="0" fontId="11" fillId="2" borderId="8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10" fillId="2" borderId="9" xfId="1" applyNumberFormat="1" applyFont="1" applyFill="1" applyBorder="1" applyAlignment="1">
      <alignment wrapText="1"/>
    </xf>
    <xf numFmtId="4" fontId="8" fillId="0" borderId="14" xfId="0" applyNumberFormat="1" applyFont="1" applyBorder="1" applyAlignment="1">
      <alignment wrapText="1"/>
    </xf>
    <xf numFmtId="4" fontId="8" fillId="0" borderId="14" xfId="0" quotePrefix="1" applyNumberFormat="1" applyFont="1" applyBorder="1" applyAlignment="1">
      <alignment wrapText="1"/>
    </xf>
    <xf numFmtId="4" fontId="8" fillId="0" borderId="13" xfId="0" quotePrefix="1" applyNumberFormat="1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0" xfId="0" applyFill="1"/>
    <xf numFmtId="43" fontId="12" fillId="0" borderId="19" xfId="1" applyNumberFormat="1" applyFont="1" applyBorder="1" applyAlignment="1">
      <alignment wrapText="1"/>
    </xf>
    <xf numFmtId="43" fontId="12" fillId="0" borderId="18" xfId="1" applyNumberFormat="1" applyFont="1" applyBorder="1" applyAlignment="1">
      <alignment wrapText="1"/>
    </xf>
    <xf numFmtId="43" fontId="12" fillId="0" borderId="20" xfId="1" applyNumberFormat="1" applyFont="1" applyBorder="1" applyAlignment="1">
      <alignment wrapText="1"/>
    </xf>
    <xf numFmtId="43" fontId="13" fillId="2" borderId="12" xfId="1" applyNumberFormat="1" applyFont="1" applyFill="1" applyBorder="1" applyAlignment="1">
      <alignment wrapText="1"/>
    </xf>
    <xf numFmtId="43" fontId="13" fillId="2" borderId="9" xfId="1" applyNumberFormat="1" applyFont="1" applyFill="1" applyBorder="1" applyAlignment="1">
      <alignment wrapText="1"/>
    </xf>
    <xf numFmtId="43" fontId="12" fillId="0" borderId="21" xfId="1" applyNumberFormat="1" applyFont="1" applyBorder="1" applyAlignment="1">
      <alignment wrapText="1"/>
    </xf>
    <xf numFmtId="43" fontId="12" fillId="0" borderId="22" xfId="1" applyNumberFormat="1" applyFont="1" applyBorder="1" applyAlignment="1">
      <alignment wrapText="1"/>
    </xf>
    <xf numFmtId="43" fontId="12" fillId="3" borderId="15" xfId="1" applyNumberFormat="1" applyFont="1" applyFill="1" applyBorder="1" applyAlignment="1">
      <alignment wrapText="1"/>
    </xf>
    <xf numFmtId="43" fontId="0" fillId="0" borderId="0" xfId="1" applyNumberFormat="1" applyFont="1"/>
    <xf numFmtId="43" fontId="2" fillId="2" borderId="0" xfId="1" applyNumberFormat="1" applyFont="1" applyFill="1"/>
    <xf numFmtId="0" fontId="1" fillId="0" borderId="23" xfId="2" applyFill="1" applyBorder="1"/>
    <xf numFmtId="0" fontId="2" fillId="0" borderId="0" xfId="0" applyFont="1"/>
    <xf numFmtId="0" fontId="16" fillId="0" borderId="0" xfId="2" applyFont="1" applyFill="1" applyAlignment="1">
      <alignment horizontal="left"/>
    </xf>
    <xf numFmtId="0" fontId="17" fillId="0" borderId="0" xfId="2" applyFont="1" applyFill="1"/>
    <xf numFmtId="0" fontId="17" fillId="0" borderId="0" xfId="0" applyFont="1"/>
    <xf numFmtId="0" fontId="19" fillId="2" borderId="24" xfId="2" applyFont="1" applyFill="1" applyBorder="1"/>
    <xf numFmtId="0" fontId="15" fillId="4" borderId="0" xfId="0" applyFont="1" applyFill="1"/>
    <xf numFmtId="43" fontId="12" fillId="0" borderId="25" xfId="1" applyNumberFormat="1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43" fontId="12" fillId="0" borderId="20" xfId="1" applyNumberFormat="1" applyFont="1" applyFill="1" applyBorder="1" applyAlignment="1">
      <alignment wrapText="1"/>
    </xf>
    <xf numFmtId="43" fontId="12" fillId="0" borderId="18" xfId="1" applyNumberFormat="1" applyFont="1" applyFill="1" applyBorder="1" applyAlignment="1">
      <alignment wrapText="1"/>
    </xf>
    <xf numFmtId="43" fontId="12" fillId="0" borderId="12" xfId="1" applyNumberFormat="1" applyFont="1" applyFill="1" applyBorder="1" applyAlignment="1">
      <alignment wrapText="1"/>
    </xf>
    <xf numFmtId="0" fontId="1" fillId="0" borderId="0" xfId="2" applyFill="1"/>
    <xf numFmtId="43" fontId="1" fillId="0" borderId="0" xfId="8" applyFill="1"/>
    <xf numFmtId="0" fontId="20" fillId="5" borderId="0" xfId="0" applyFont="1" applyFill="1"/>
    <xf numFmtId="0" fontId="3" fillId="0" borderId="0" xfId="0" applyFont="1" applyFill="1" applyBorder="1" applyAlignment="1">
      <alignment wrapText="1"/>
    </xf>
    <xf numFmtId="0" fontId="22" fillId="0" borderId="0" xfId="0" applyFont="1"/>
    <xf numFmtId="4" fontId="4" fillId="0" borderId="27" xfId="0" applyNumberFormat="1" applyFont="1" applyFill="1" applyBorder="1" applyAlignment="1">
      <alignment wrapText="1"/>
    </xf>
    <xf numFmtId="0" fontId="17" fillId="0" borderId="0" xfId="0" applyFont="1" applyAlignment="1">
      <alignment horizontal="center" vertical="center"/>
    </xf>
    <xf numFmtId="0" fontId="17" fillId="6" borderId="0" xfId="0" applyFont="1" applyFill="1"/>
    <xf numFmtId="43" fontId="17" fillId="6" borderId="0" xfId="0" applyNumberFormat="1" applyFont="1" applyFill="1"/>
    <xf numFmtId="43" fontId="12" fillId="0" borderId="9" xfId="1" applyNumberFormat="1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2" xfId="0" quotePrefix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8" fillId="0" borderId="10" xfId="0" quotePrefix="1" applyNumberFormat="1" applyFont="1" applyBorder="1" applyAlignment="1">
      <alignment wrapText="1"/>
    </xf>
    <xf numFmtId="4" fontId="8" fillId="0" borderId="11" xfId="0" quotePrefix="1" applyNumberFormat="1" applyFont="1" applyBorder="1" applyAlignment="1">
      <alignment wrapText="1"/>
    </xf>
    <xf numFmtId="0" fontId="2" fillId="0" borderId="30" xfId="0" applyFont="1" applyBorder="1"/>
    <xf numFmtId="0" fontId="9" fillId="0" borderId="31" xfId="0" applyFont="1" applyBorder="1" applyAlignment="1">
      <alignment wrapText="1"/>
    </xf>
    <xf numFmtId="4" fontId="10" fillId="0" borderId="33" xfId="0" applyNumberFormat="1" applyFont="1" applyBorder="1" applyAlignment="1">
      <alignment wrapText="1"/>
    </xf>
    <xf numFmtId="4" fontId="10" fillId="2" borderId="31" xfId="1" applyNumberFormat="1" applyFont="1" applyFill="1" applyBorder="1" applyAlignment="1">
      <alignment wrapText="1"/>
    </xf>
    <xf numFmtId="0" fontId="2" fillId="0" borderId="31" xfId="0" applyFont="1" applyBorder="1"/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left" vertical="top"/>
    </xf>
    <xf numFmtId="0" fontId="0" fillId="0" borderId="28" xfId="0" applyBorder="1" applyAlignment="1">
      <alignment horizontal="left" vertical="center"/>
    </xf>
    <xf numFmtId="0" fontId="23" fillId="0" borderId="28" xfId="0" applyFont="1" applyBorder="1" applyAlignment="1">
      <alignment horizontal="left"/>
    </xf>
    <xf numFmtId="0" fontId="23" fillId="0" borderId="20" xfId="0" applyFont="1" applyBorder="1" applyAlignment="1">
      <alignment wrapText="1"/>
    </xf>
    <xf numFmtId="43" fontId="23" fillId="0" borderId="20" xfId="1" applyNumberFormat="1" applyFont="1" applyBorder="1" applyAlignment="1">
      <alignment wrapText="1"/>
    </xf>
    <xf numFmtId="43" fontId="23" fillId="0" borderId="18" xfId="1" applyNumberFormat="1" applyFont="1" applyBorder="1" applyAlignment="1">
      <alignment wrapText="1"/>
    </xf>
    <xf numFmtId="43" fontId="23" fillId="0" borderId="12" xfId="1" applyNumberFormat="1" applyFont="1" applyBorder="1" applyAlignment="1">
      <alignment wrapText="1"/>
    </xf>
    <xf numFmtId="43" fontId="27" fillId="2" borderId="12" xfId="1" applyNumberFormat="1" applyFont="1" applyFill="1" applyBorder="1" applyAlignment="1">
      <alignment wrapText="1"/>
    </xf>
    <xf numFmtId="43" fontId="27" fillId="2" borderId="9" xfId="1" applyNumberFormat="1" applyFont="1" applyFill="1" applyBorder="1" applyAlignment="1">
      <alignment wrapText="1"/>
    </xf>
    <xf numFmtId="0" fontId="23" fillId="0" borderId="0" xfId="0" applyFont="1"/>
    <xf numFmtId="0" fontId="6" fillId="0" borderId="6" xfId="0" applyFont="1" applyFill="1" applyBorder="1" applyAlignment="1">
      <alignment horizontal="center" wrapText="1"/>
    </xf>
    <xf numFmtId="43" fontId="24" fillId="0" borderId="0" xfId="0" applyNumberFormat="1" applyFont="1" applyFill="1" applyBorder="1"/>
    <xf numFmtId="0" fontId="11" fillId="0" borderId="6" xfId="0" applyFont="1" applyFill="1" applyBorder="1" applyAlignment="1">
      <alignment horizontal="center" wrapText="1"/>
    </xf>
    <xf numFmtId="4" fontId="8" fillId="0" borderId="12" xfId="0" applyNumberFormat="1" applyFont="1" applyBorder="1" applyAlignment="1">
      <alignment wrapText="1"/>
    </xf>
    <xf numFmtId="4" fontId="8" fillId="0" borderId="13" xfId="0" applyNumberFormat="1" applyFont="1" applyBorder="1" applyAlignment="1">
      <alignment wrapText="1"/>
    </xf>
    <xf numFmtId="4" fontId="8" fillId="0" borderId="14" xfId="0" applyNumberFormat="1" applyFont="1" applyFill="1" applyBorder="1" applyAlignment="1">
      <alignment wrapText="1"/>
    </xf>
    <xf numFmtId="4" fontId="8" fillId="0" borderId="12" xfId="0" quotePrefix="1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4" fontId="8" fillId="0" borderId="14" xfId="0" quotePrefix="1" applyNumberFormat="1" applyFont="1" applyFill="1" applyBorder="1" applyAlignment="1">
      <alignment wrapText="1"/>
    </xf>
    <xf numFmtId="4" fontId="8" fillId="0" borderId="9" xfId="0" applyNumberFormat="1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10" fillId="0" borderId="31" xfId="0" applyNumberFormat="1" applyFont="1" applyBorder="1" applyAlignment="1">
      <alignment wrapText="1"/>
    </xf>
    <xf numFmtId="4" fontId="10" fillId="0" borderId="32" xfId="0" applyNumberFormat="1" applyFont="1" applyBorder="1" applyAlignment="1">
      <alignment wrapText="1"/>
    </xf>
    <xf numFmtId="4" fontId="8" fillId="0" borderId="9" xfId="0" quotePrefix="1" applyNumberFormat="1" applyFont="1" applyBorder="1" applyAlignment="1">
      <alignment wrapText="1"/>
    </xf>
    <xf numFmtId="4" fontId="8" fillId="0" borderId="10" xfId="0" quotePrefix="1" applyNumberFormat="1" applyFont="1" applyFill="1" applyBorder="1" applyAlignment="1">
      <alignment wrapText="1"/>
    </xf>
    <xf numFmtId="43" fontId="12" fillId="3" borderId="12" xfId="1" applyNumberFormat="1" applyFont="1" applyFill="1" applyBorder="1" applyAlignment="1">
      <alignment wrapText="1"/>
    </xf>
    <xf numFmtId="43" fontId="12" fillId="0" borderId="12" xfId="1" applyNumberFormat="1" applyFont="1" applyBorder="1" applyAlignment="1">
      <alignment wrapText="1"/>
    </xf>
    <xf numFmtId="43" fontId="12" fillId="0" borderId="26" xfId="1" applyNumberFormat="1" applyFont="1" applyBorder="1" applyAlignment="1">
      <alignment wrapText="1"/>
    </xf>
    <xf numFmtId="43" fontId="23" fillId="0" borderId="26" xfId="1" applyNumberFormat="1" applyFont="1" applyBorder="1" applyAlignment="1">
      <alignment wrapText="1"/>
    </xf>
    <xf numFmtId="43" fontId="12" fillId="0" borderId="15" xfId="1" applyNumberFormat="1" applyFont="1" applyBorder="1" applyAlignment="1">
      <alignment wrapText="1"/>
    </xf>
    <xf numFmtId="43" fontId="12" fillId="0" borderId="26" xfId="1" applyNumberFormat="1" applyFont="1" applyFill="1" applyBorder="1" applyAlignment="1">
      <alignment wrapText="1"/>
    </xf>
    <xf numFmtId="43" fontId="13" fillId="2" borderId="26" xfId="1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9" borderId="0" xfId="0" applyFill="1"/>
    <xf numFmtId="0" fontId="4" fillId="9" borderId="0" xfId="0" applyFont="1" applyFill="1" applyBorder="1" applyAlignment="1">
      <alignment wrapText="1"/>
    </xf>
    <xf numFmtId="43" fontId="24" fillId="9" borderId="0" xfId="1" applyFont="1" applyFill="1" applyBorder="1"/>
    <xf numFmtId="4" fontId="4" fillId="9" borderId="28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3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0" fillId="2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0" fillId="0" borderId="0" xfId="0" applyFont="1"/>
    <xf numFmtId="0" fontId="30" fillId="9" borderId="0" xfId="0" applyFont="1" applyFill="1"/>
    <xf numFmtId="43" fontId="30" fillId="0" borderId="0" xfId="0" applyNumberFormat="1" applyFont="1"/>
    <xf numFmtId="43" fontId="30" fillId="9" borderId="0" xfId="0" applyNumberFormat="1" applyFont="1" applyFill="1"/>
    <xf numFmtId="43" fontId="31" fillId="0" borderId="0" xfId="0" applyNumberFormat="1" applyFont="1"/>
    <xf numFmtId="43" fontId="31" fillId="0" borderId="27" xfId="0" applyNumberFormat="1" applyFont="1" applyBorder="1"/>
    <xf numFmtId="0" fontId="4" fillId="0" borderId="5" xfId="0" applyFont="1" applyBorder="1" applyAlignment="1">
      <alignment wrapText="1"/>
    </xf>
    <xf numFmtId="43" fontId="6" fillId="0" borderId="14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43" fontId="11" fillId="0" borderId="33" xfId="0" applyNumberFormat="1" applyFont="1" applyFill="1" applyBorder="1" applyAlignment="1">
      <alignment wrapText="1"/>
    </xf>
    <xf numFmtId="43" fontId="6" fillId="0" borderId="10" xfId="0" applyNumberFormat="1" applyFont="1" applyFill="1" applyBorder="1" applyAlignment="1">
      <alignment wrapText="1"/>
    </xf>
    <xf numFmtId="0" fontId="5" fillId="9" borderId="1" xfId="0" applyFont="1" applyFill="1" applyBorder="1" applyAlignment="1">
      <alignment wrapText="1"/>
    </xf>
    <xf numFmtId="43" fontId="6" fillId="7" borderId="29" xfId="0" applyNumberFormat="1" applyFont="1" applyFill="1" applyBorder="1" applyAlignment="1">
      <alignment wrapText="1"/>
    </xf>
    <xf numFmtId="0" fontId="2" fillId="9" borderId="0" xfId="0" applyFont="1" applyFill="1" applyAlignment="1"/>
    <xf numFmtId="0" fontId="11" fillId="7" borderId="14" xfId="0" applyFont="1" applyFill="1" applyBorder="1" applyAlignment="1">
      <alignment wrapText="1"/>
    </xf>
    <xf numFmtId="43" fontId="6" fillId="7" borderId="14" xfId="0" applyNumberFormat="1" applyFont="1" applyFill="1" applyBorder="1" applyAlignment="1">
      <alignment wrapText="1"/>
    </xf>
    <xf numFmtId="43" fontId="11" fillId="7" borderId="33" xfId="0" applyNumberFormat="1" applyFont="1" applyFill="1" applyBorder="1" applyAlignment="1">
      <alignment wrapText="1"/>
    </xf>
    <xf numFmtId="43" fontId="6" fillId="7" borderId="10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1" fillId="3" borderId="6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3" borderId="12" xfId="0" applyFont="1" applyFill="1" applyBorder="1" applyAlignment="1">
      <alignment wrapText="1"/>
    </xf>
    <xf numFmtId="43" fontId="23" fillId="3" borderId="0" xfId="1" applyNumberFormat="1" applyFont="1" applyFill="1" applyBorder="1" applyAlignment="1">
      <alignment wrapText="1"/>
    </xf>
    <xf numFmtId="43" fontId="12" fillId="3" borderId="0" xfId="1" applyNumberFormat="1" applyFont="1" applyFill="1" applyBorder="1" applyAlignment="1">
      <alignment wrapText="1"/>
    </xf>
    <xf numFmtId="43" fontId="12" fillId="3" borderId="26" xfId="1" applyNumberFormat="1" applyFont="1" applyFill="1" applyBorder="1" applyAlignment="1">
      <alignment wrapText="1"/>
    </xf>
    <xf numFmtId="43" fontId="2" fillId="2" borderId="0" xfId="1" applyNumberFormat="1" applyFont="1" applyFill="1" applyAlignment="1"/>
    <xf numFmtId="43" fontId="24" fillId="0" borderId="0" xfId="0" applyNumberFormat="1" applyFont="1" applyFill="1" applyBorder="1" applyAlignment="1"/>
    <xf numFmtId="43" fontId="12" fillId="3" borderId="1" xfId="1" applyNumberFormat="1" applyFont="1" applyFill="1" applyBorder="1" applyAlignment="1">
      <alignment wrapText="1"/>
    </xf>
    <xf numFmtId="43" fontId="0" fillId="0" borderId="0" xfId="1" applyNumberFormat="1" applyFont="1" applyAlignment="1"/>
    <xf numFmtId="0" fontId="11" fillId="9" borderId="6" xfId="0" applyFont="1" applyFill="1" applyBorder="1" applyAlignment="1">
      <alignment horizontal="center" wrapText="1"/>
    </xf>
    <xf numFmtId="0" fontId="6" fillId="9" borderId="6" xfId="0" applyFont="1" applyFill="1" applyBorder="1" applyAlignment="1">
      <alignment horizontal="center" wrapText="1"/>
    </xf>
    <xf numFmtId="0" fontId="23" fillId="9" borderId="0" xfId="0" applyFont="1" applyFill="1"/>
    <xf numFmtId="43" fontId="0" fillId="9" borderId="0" xfId="0" applyNumberFormat="1" applyFill="1"/>
    <xf numFmtId="43" fontId="24" fillId="9" borderId="0" xfId="0" applyNumberFormat="1" applyFont="1" applyFill="1" applyBorder="1"/>
    <xf numFmtId="43" fontId="2" fillId="9" borderId="0" xfId="1" applyNumberFormat="1" applyFont="1" applyFill="1"/>
    <xf numFmtId="0" fontId="5" fillId="0" borderId="23" xfId="0" applyFont="1" applyBorder="1" applyAlignment="1">
      <alignment horizontal="left" wrapText="1"/>
    </xf>
    <xf numFmtId="0" fontId="0" fillId="0" borderId="23" xfId="0" applyBorder="1"/>
    <xf numFmtId="0" fontId="15" fillId="4" borderId="23" xfId="0" applyFont="1" applyFill="1" applyBorder="1"/>
    <xf numFmtId="0" fontId="15" fillId="5" borderId="23" xfId="2" applyFont="1" applyFill="1" applyBorder="1" applyAlignment="1">
      <alignment horizontal="center" vertical="center"/>
    </xf>
    <xf numFmtId="0" fontId="15" fillId="5" borderId="23" xfId="2" applyFont="1" applyFill="1" applyBorder="1"/>
    <xf numFmtId="0" fontId="15" fillId="5" borderId="23" xfId="2" applyFont="1" applyFill="1" applyBorder="1" applyAlignment="1">
      <alignment horizontal="center"/>
    </xf>
    <xf numFmtId="0" fontId="29" fillId="0" borderId="23" xfId="0" applyFont="1" applyFill="1" applyBorder="1" applyAlignment="1">
      <alignment horizontal="left" vertical="top"/>
    </xf>
    <xf numFmtId="43" fontId="15" fillId="4" borderId="23" xfId="0" applyNumberFormat="1" applyFont="1" applyFill="1" applyBorder="1"/>
    <xf numFmtId="2" fontId="0" fillId="0" borderId="23" xfId="0" applyNumberFormat="1" applyBorder="1"/>
    <xf numFmtId="0" fontId="29" fillId="0" borderId="23" xfId="0" applyFont="1" applyFill="1" applyBorder="1" applyAlignment="1">
      <alignment horizontal="right"/>
    </xf>
    <xf numFmtId="0" fontId="29" fillId="0" borderId="23" xfId="0" applyFont="1" applyFill="1" applyBorder="1" applyAlignment="1">
      <alignment horizontal="right" vertical="top"/>
    </xf>
    <xf numFmtId="0" fontId="2" fillId="0" borderId="23" xfId="2" applyFont="1" applyFill="1" applyBorder="1"/>
    <xf numFmtId="0" fontId="19" fillId="2" borderId="35" xfId="2" applyFont="1" applyFill="1" applyBorder="1"/>
    <xf numFmtId="43" fontId="2" fillId="0" borderId="36" xfId="7" applyFont="1" applyFill="1" applyBorder="1"/>
    <xf numFmtId="43" fontId="2" fillId="0" borderId="37" xfId="7" applyFont="1" applyFill="1" applyBorder="1"/>
    <xf numFmtId="0" fontId="5" fillId="0" borderId="34" xfId="0" applyFont="1" applyBorder="1" applyAlignment="1">
      <alignment horizontal="left" wrapText="1"/>
    </xf>
    <xf numFmtId="0" fontId="5" fillId="0" borderId="34" xfId="0" applyFont="1" applyBorder="1" applyAlignment="1">
      <alignment wrapText="1"/>
    </xf>
    <xf numFmtId="0" fontId="5" fillId="0" borderId="34" xfId="0" applyFont="1" applyBorder="1" applyAlignment="1">
      <alignment horizontal="left" wrapText="1"/>
    </xf>
    <xf numFmtId="0" fontId="18" fillId="0" borderId="34" xfId="2" applyFont="1" applyFill="1" applyBorder="1" applyAlignment="1">
      <alignment horizontal="center"/>
    </xf>
    <xf numFmtId="0" fontId="2" fillId="0" borderId="34" xfId="2" applyFont="1" applyFill="1" applyBorder="1" applyAlignment="1">
      <alignment horizontal="center"/>
    </xf>
    <xf numFmtId="0" fontId="2" fillId="6" borderId="34" xfId="2" applyFont="1" applyFill="1" applyBorder="1" applyAlignment="1">
      <alignment horizontal="center"/>
    </xf>
    <xf numFmtId="0" fontId="2" fillId="0" borderId="34" xfId="2" applyFont="1" applyFill="1" applyBorder="1" applyAlignment="1">
      <alignment horizontal="center" vertical="center"/>
    </xf>
    <xf numFmtId="0" fontId="17" fillId="0" borderId="34" xfId="2" applyFont="1" applyFill="1" applyBorder="1"/>
    <xf numFmtId="43" fontId="1" fillId="0" borderId="34" xfId="7" applyFont="1" applyFill="1" applyBorder="1"/>
    <xf numFmtId="43" fontId="17" fillId="6" borderId="34" xfId="0" applyNumberFormat="1" applyFont="1" applyFill="1" applyBorder="1"/>
    <xf numFmtId="2" fontId="17" fillId="0" borderId="34" xfId="0" applyNumberFormat="1" applyFont="1" applyBorder="1" applyAlignment="1">
      <alignment horizontal="center" vertical="center"/>
    </xf>
    <xf numFmtId="0" fontId="24" fillId="0" borderId="34" xfId="0" applyFont="1" applyFill="1" applyBorder="1" applyAlignment="1">
      <alignment horizontal="right"/>
    </xf>
    <xf numFmtId="0" fontId="24" fillId="0" borderId="34" xfId="0" applyFont="1" applyFill="1" applyBorder="1" applyAlignment="1">
      <alignment horizontal="left" vertical="top"/>
    </xf>
    <xf numFmtId="0" fontId="28" fillId="0" borderId="34" xfId="0" applyFont="1" applyFill="1" applyBorder="1" applyAlignment="1">
      <alignment horizontal="right"/>
    </xf>
    <xf numFmtId="0" fontId="29" fillId="8" borderId="34" xfId="0" applyFont="1" applyFill="1" applyBorder="1" applyAlignment="1">
      <alignment horizontal="right"/>
    </xf>
    <xf numFmtId="0" fontId="29" fillId="0" borderId="34" xfId="0" applyFont="1" applyFill="1" applyBorder="1" applyAlignment="1">
      <alignment horizontal="right"/>
    </xf>
    <xf numFmtId="0" fontId="17" fillId="0" borderId="34" xfId="0" applyFont="1" applyBorder="1"/>
    <xf numFmtId="0" fontId="29" fillId="8" borderId="34" xfId="0" applyFont="1" applyFill="1" applyBorder="1" applyAlignment="1">
      <alignment horizontal="right" vertical="top"/>
    </xf>
    <xf numFmtId="0" fontId="29" fillId="0" borderId="34" xfId="0" applyFont="1" applyFill="1" applyBorder="1" applyAlignment="1">
      <alignment horizontal="right" vertical="top"/>
    </xf>
    <xf numFmtId="0" fontId="29" fillId="8" borderId="34" xfId="0" applyFont="1" applyFill="1" applyBorder="1" applyAlignment="1">
      <alignment horizontal="left" vertical="top"/>
    </xf>
    <xf numFmtId="0" fontId="29" fillId="0" borderId="34" xfId="0" applyFont="1" applyFill="1" applyBorder="1" applyAlignment="1">
      <alignment horizontal="left" vertical="top"/>
    </xf>
    <xf numFmtId="0" fontId="0" fillId="0" borderId="34" xfId="2" applyFont="1" applyFill="1" applyBorder="1"/>
    <xf numFmtId="0" fontId="19" fillId="2" borderId="34" xfId="2" applyFont="1" applyFill="1" applyBorder="1"/>
  </cellXfs>
  <cellStyles count="9">
    <cellStyle name="Comma" xfId="1" builtinId="3"/>
    <cellStyle name="Comma 11 3 2" xfId="8" xr:uid="{00000000-0005-0000-0000-000001000000}"/>
    <cellStyle name="Comma 6 5" xfId="6" xr:uid="{00000000-0005-0000-0000-000002000000}"/>
    <cellStyle name="Comma 8 2 3" xfId="7" xr:uid="{00000000-0005-0000-0000-000003000000}"/>
    <cellStyle name="Normal" xfId="0" builtinId="0"/>
    <cellStyle name="Normal 10" xfId="4" xr:uid="{00000000-0005-0000-0000-000005000000}"/>
    <cellStyle name="Normal 2 2 3 2" xfId="5" xr:uid="{00000000-0005-0000-0000-000006000000}"/>
    <cellStyle name="Normal 2 3 2 3" xfId="3" xr:uid="{00000000-0005-0000-0000-000007000000}"/>
    <cellStyle name="Normal 9 2 2 2 2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8"/>
  <sheetViews>
    <sheetView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C3" sqref="C3"/>
    </sheetView>
  </sheetViews>
  <sheetFormatPr defaultRowHeight="15"/>
  <cols>
    <col min="2" max="2" width="9.28515625" customWidth="1"/>
    <col min="3" max="3" width="21.42578125" customWidth="1"/>
    <col min="4" max="7" width="8.42578125" bestFit="1" customWidth="1"/>
    <col min="8" max="8" width="10" style="1" bestFit="1" customWidth="1"/>
    <col min="9" max="9" width="7" bestFit="1" customWidth="1"/>
    <col min="10" max="12" width="8.42578125" bestFit="1" customWidth="1"/>
    <col min="13" max="13" width="9.28515625" style="1" customWidth="1"/>
    <col min="14" max="14" width="7" style="30" bestFit="1" customWidth="1"/>
    <col min="15" max="15" width="8.42578125" bestFit="1" customWidth="1"/>
    <col min="16" max="16" width="9.5703125" style="115" bestFit="1" customWidth="1"/>
  </cols>
  <sheetData>
    <row r="1" spans="2:16" ht="15.75" thickBot="1"/>
    <row r="2" spans="2:16" ht="15.75" customHeight="1" thickTop="1">
      <c r="B2" s="147" t="s">
        <v>350</v>
      </c>
      <c r="C2" s="147"/>
      <c r="D2" s="147"/>
      <c r="E2" s="147"/>
      <c r="F2" s="147"/>
      <c r="G2" s="147"/>
      <c r="H2" s="120"/>
      <c r="I2" s="119" t="s">
        <v>0</v>
      </c>
      <c r="J2" s="119" t="s">
        <v>0</v>
      </c>
      <c r="K2" s="119" t="s">
        <v>0</v>
      </c>
      <c r="L2" s="119" t="s">
        <v>0</v>
      </c>
      <c r="M2" s="120"/>
      <c r="N2" s="121" t="s">
        <v>0</v>
      </c>
      <c r="O2" s="121" t="s">
        <v>0</v>
      </c>
      <c r="P2" s="122" t="s">
        <v>0</v>
      </c>
    </row>
    <row r="3" spans="2:16" s="58" customFormat="1" ht="15.75">
      <c r="B3" s="123"/>
      <c r="C3" s="123"/>
      <c r="D3" s="124">
        <v>2015</v>
      </c>
      <c r="E3" s="123"/>
      <c r="F3" s="123"/>
      <c r="G3" s="123"/>
      <c r="H3" s="125"/>
      <c r="I3" s="124">
        <v>2016</v>
      </c>
      <c r="J3" s="123"/>
      <c r="K3" s="123"/>
      <c r="L3" s="123"/>
      <c r="M3" s="125"/>
      <c r="N3" s="126">
        <v>2017</v>
      </c>
      <c r="O3" s="127"/>
      <c r="P3" s="128"/>
    </row>
    <row r="4" spans="2:16" ht="27" thickBot="1">
      <c r="B4" s="2" t="s">
        <v>0</v>
      </c>
      <c r="C4" s="2" t="s">
        <v>0</v>
      </c>
      <c r="D4" s="3" t="s">
        <v>3</v>
      </c>
      <c r="E4" s="3" t="s">
        <v>4</v>
      </c>
      <c r="F4" s="3" t="s">
        <v>1</v>
      </c>
      <c r="G4" s="3" t="s">
        <v>2</v>
      </c>
      <c r="H4" s="4" t="s">
        <v>5</v>
      </c>
      <c r="I4" s="3" t="s">
        <v>3</v>
      </c>
      <c r="J4" s="3" t="s">
        <v>4</v>
      </c>
      <c r="K4" s="3" t="s">
        <v>1</v>
      </c>
      <c r="L4" s="3" t="s">
        <v>2</v>
      </c>
      <c r="M4" s="4" t="s">
        <v>6</v>
      </c>
      <c r="N4" s="64" t="s">
        <v>3</v>
      </c>
      <c r="O4" s="57" t="s">
        <v>4</v>
      </c>
      <c r="P4" s="116" t="s">
        <v>1</v>
      </c>
    </row>
    <row r="5" spans="2:16" ht="15.75" thickBot="1">
      <c r="B5" s="114" t="s">
        <v>7</v>
      </c>
      <c r="C5" s="114"/>
      <c r="D5" s="2">
        <v>394.61</v>
      </c>
      <c r="E5" s="2">
        <v>211.14</v>
      </c>
      <c r="F5" s="2">
        <v>717.71</v>
      </c>
      <c r="G5" s="2">
        <v>123.16</v>
      </c>
      <c r="H5" s="5">
        <f>SUM(D5:G5)</f>
        <v>1446.6200000000001</v>
      </c>
      <c r="I5" s="2">
        <v>174.46</v>
      </c>
      <c r="J5" s="2">
        <v>184.29</v>
      </c>
      <c r="K5" s="2">
        <v>340.64</v>
      </c>
      <c r="L5" s="2">
        <v>344.63</v>
      </c>
      <c r="M5" s="5">
        <f>SUM(I5:L5)</f>
        <v>1044.02</v>
      </c>
      <c r="N5" s="65">
        <v>211.38</v>
      </c>
      <c r="O5" s="129">
        <v>274.36988187999998</v>
      </c>
      <c r="P5" s="130">
        <f>SUM(P6:P7)</f>
        <v>117.59506864000001</v>
      </c>
    </row>
    <row r="6" spans="2:16" ht="15.75" thickBot="1">
      <c r="B6" s="3" t="s">
        <v>0</v>
      </c>
      <c r="C6" s="3" t="s">
        <v>8</v>
      </c>
      <c r="D6" s="3">
        <v>394.56</v>
      </c>
      <c r="E6" s="3">
        <v>211.01</v>
      </c>
      <c r="F6" s="3">
        <v>715.86</v>
      </c>
      <c r="G6" s="3">
        <v>120.98</v>
      </c>
      <c r="H6" s="5">
        <f t="shared" ref="H6:H17" si="0">SUM(D6:G6)</f>
        <v>1442.4099999999999</v>
      </c>
      <c r="I6" s="3">
        <v>173.73</v>
      </c>
      <c r="J6" s="3">
        <v>184.21</v>
      </c>
      <c r="K6" s="3">
        <v>340.64</v>
      </c>
      <c r="L6" s="3">
        <v>344.57</v>
      </c>
      <c r="M6" s="5">
        <f t="shared" ref="M6:M17" si="1">SUM(I6:L6)</f>
        <v>1043.1499999999999</v>
      </c>
      <c r="N6" s="64">
        <v>210.1</v>
      </c>
      <c r="O6" s="131">
        <v>274.06988187999997</v>
      </c>
      <c r="P6" s="117">
        <v>117.46884221000001</v>
      </c>
    </row>
    <row r="7" spans="2:16" ht="15.75" thickBot="1">
      <c r="B7" s="3" t="s">
        <v>0</v>
      </c>
      <c r="C7" s="3" t="s">
        <v>9</v>
      </c>
      <c r="D7" s="3">
        <v>0.05</v>
      </c>
      <c r="E7" s="3">
        <v>0.13</v>
      </c>
      <c r="F7" s="3">
        <v>1.86</v>
      </c>
      <c r="G7" s="3">
        <v>2.17</v>
      </c>
      <c r="H7" s="5">
        <f t="shared" si="0"/>
        <v>4.21</v>
      </c>
      <c r="I7" s="3">
        <v>0.73</v>
      </c>
      <c r="J7" s="3">
        <v>0.08</v>
      </c>
      <c r="K7" s="6" t="s">
        <v>10</v>
      </c>
      <c r="L7" s="3">
        <v>7.0000000000000007E-2</v>
      </c>
      <c r="M7" s="5">
        <f t="shared" si="1"/>
        <v>0.87999999999999989</v>
      </c>
      <c r="N7" s="64">
        <v>1.28</v>
      </c>
      <c r="O7" s="131">
        <v>0.3</v>
      </c>
      <c r="P7" s="117">
        <v>0.12622643</v>
      </c>
    </row>
    <row r="8" spans="2:16" ht="15.75" thickBot="1">
      <c r="B8" s="114" t="s">
        <v>11</v>
      </c>
      <c r="C8" s="114"/>
      <c r="D8" s="7">
        <v>1860.65</v>
      </c>
      <c r="E8" s="7">
        <v>2183.15</v>
      </c>
      <c r="F8" s="7">
        <v>1009.13</v>
      </c>
      <c r="G8" s="2">
        <v>952.5</v>
      </c>
      <c r="H8" s="5">
        <f t="shared" si="0"/>
        <v>6005.43</v>
      </c>
      <c r="I8" s="2">
        <v>271.02999999999997</v>
      </c>
      <c r="J8" s="2">
        <v>337.31</v>
      </c>
      <c r="K8" s="2">
        <v>920.32</v>
      </c>
      <c r="L8" s="2">
        <v>284.22000000000003</v>
      </c>
      <c r="M8" s="5">
        <f t="shared" si="1"/>
        <v>1812.8799999999999</v>
      </c>
      <c r="N8" s="65">
        <v>313.61</v>
      </c>
      <c r="O8" s="129">
        <v>770.50856019000003</v>
      </c>
      <c r="P8" s="130">
        <f>SUM(P9:P11)</f>
        <v>2767.41595065</v>
      </c>
    </row>
    <row r="9" spans="2:16" ht="15.75" thickBot="1">
      <c r="B9" s="3" t="s">
        <v>0</v>
      </c>
      <c r="C9" s="3" t="s">
        <v>8</v>
      </c>
      <c r="D9" s="8">
        <v>1139.3800000000001</v>
      </c>
      <c r="E9" s="8">
        <v>1846.08</v>
      </c>
      <c r="F9" s="3">
        <v>879.97</v>
      </c>
      <c r="G9" s="3">
        <v>792.12</v>
      </c>
      <c r="H9" s="5">
        <f t="shared" si="0"/>
        <v>4657.55</v>
      </c>
      <c r="I9" s="3">
        <v>201.69</v>
      </c>
      <c r="J9" s="3">
        <v>279.81</v>
      </c>
      <c r="K9" s="3">
        <v>201.12</v>
      </c>
      <c r="L9" s="3">
        <v>176.44</v>
      </c>
      <c r="M9" s="5">
        <f t="shared" si="1"/>
        <v>859.06</v>
      </c>
      <c r="N9" s="64">
        <v>101.99</v>
      </c>
      <c r="O9" s="131">
        <v>614.05410073999997</v>
      </c>
      <c r="P9" s="117">
        <v>1932.0681639300001</v>
      </c>
    </row>
    <row r="10" spans="2:16" ht="15.75" thickBot="1">
      <c r="B10" s="3" t="s">
        <v>0</v>
      </c>
      <c r="C10" s="3" t="s">
        <v>12</v>
      </c>
      <c r="D10" s="3">
        <v>705.12</v>
      </c>
      <c r="E10" s="3">
        <v>50.54</v>
      </c>
      <c r="F10" s="3">
        <v>20.34</v>
      </c>
      <c r="G10" s="3">
        <v>0.28000000000000003</v>
      </c>
      <c r="H10" s="5">
        <f t="shared" si="0"/>
        <v>776.28</v>
      </c>
      <c r="I10" s="3">
        <v>1.5</v>
      </c>
      <c r="J10" s="6" t="s">
        <v>10</v>
      </c>
      <c r="K10" s="3">
        <v>369</v>
      </c>
      <c r="L10" s="3">
        <v>25.4</v>
      </c>
      <c r="M10" s="5">
        <f t="shared" si="1"/>
        <v>395.9</v>
      </c>
      <c r="N10" s="66" t="s">
        <v>10</v>
      </c>
      <c r="O10" s="131">
        <v>57.869459450000001</v>
      </c>
      <c r="P10" s="117">
        <v>115.434144</v>
      </c>
    </row>
    <row r="11" spans="2:16" ht="15.75" thickBot="1">
      <c r="B11" s="3" t="s">
        <v>0</v>
      </c>
      <c r="C11" s="3" t="s">
        <v>13</v>
      </c>
      <c r="D11" s="3">
        <v>16.14</v>
      </c>
      <c r="E11" s="3">
        <v>286.52999999999997</v>
      </c>
      <c r="F11" s="3">
        <v>108.82</v>
      </c>
      <c r="G11" s="3">
        <v>160.1</v>
      </c>
      <c r="H11" s="5">
        <f t="shared" si="0"/>
        <v>571.58999999999992</v>
      </c>
      <c r="I11" s="3">
        <v>67.849999999999994</v>
      </c>
      <c r="J11" s="3">
        <v>57.5</v>
      </c>
      <c r="K11" s="3">
        <v>350.2</v>
      </c>
      <c r="L11" s="3">
        <v>82.37</v>
      </c>
      <c r="M11" s="5">
        <f t="shared" si="1"/>
        <v>557.91999999999996</v>
      </c>
      <c r="N11" s="64">
        <v>211.61</v>
      </c>
      <c r="O11" s="131">
        <v>98.584999999999994</v>
      </c>
      <c r="P11" s="117">
        <v>719.91364271999987</v>
      </c>
    </row>
    <row r="12" spans="2:16" ht="15.75" thickBot="1">
      <c r="B12" s="114" t="s">
        <v>14</v>
      </c>
      <c r="C12" s="114"/>
      <c r="D12" s="2">
        <v>416.34</v>
      </c>
      <c r="E12" s="2">
        <v>272.07</v>
      </c>
      <c r="F12" s="7">
        <v>1021.26</v>
      </c>
      <c r="G12" s="2">
        <v>481.3</v>
      </c>
      <c r="H12" s="5">
        <f t="shared" si="0"/>
        <v>2190.9700000000003</v>
      </c>
      <c r="I12" s="2">
        <v>265.48</v>
      </c>
      <c r="J12" s="2">
        <v>520.57000000000005</v>
      </c>
      <c r="K12" s="2">
        <v>561.16</v>
      </c>
      <c r="L12" s="2">
        <v>920.03</v>
      </c>
      <c r="M12" s="5">
        <f t="shared" si="1"/>
        <v>2267.2399999999998</v>
      </c>
      <c r="N12" s="65">
        <v>383.28</v>
      </c>
      <c r="O12" s="129">
        <v>747.46630030999995</v>
      </c>
      <c r="P12" s="130">
        <f>SUM(P13:P16)</f>
        <v>1260.0843203600002</v>
      </c>
    </row>
    <row r="13" spans="2:16" ht="15.75" thickBot="1">
      <c r="B13" s="3" t="s">
        <v>0</v>
      </c>
      <c r="C13" s="3" t="s">
        <v>15</v>
      </c>
      <c r="D13" s="6" t="s">
        <v>10</v>
      </c>
      <c r="E13" s="6" t="s">
        <v>10</v>
      </c>
      <c r="F13" s="6" t="s">
        <v>10</v>
      </c>
      <c r="G13" s="6" t="s">
        <v>10</v>
      </c>
      <c r="H13" s="5">
        <f t="shared" si="0"/>
        <v>0</v>
      </c>
      <c r="I13" s="6" t="s">
        <v>10</v>
      </c>
      <c r="J13" s="6" t="s">
        <v>10</v>
      </c>
      <c r="K13" s="6" t="s">
        <v>10</v>
      </c>
      <c r="L13" s="3">
        <v>0.16</v>
      </c>
      <c r="M13" s="5">
        <f t="shared" si="1"/>
        <v>0.16</v>
      </c>
      <c r="N13" s="66" t="s">
        <v>10</v>
      </c>
      <c r="O13" s="131">
        <v>0</v>
      </c>
      <c r="P13" s="117">
        <v>0</v>
      </c>
    </row>
    <row r="14" spans="2:16" ht="15.75" thickBot="1">
      <c r="B14" s="3" t="s">
        <v>0</v>
      </c>
      <c r="C14" s="3" t="s">
        <v>16</v>
      </c>
      <c r="D14" s="3">
        <v>384.83</v>
      </c>
      <c r="E14" s="3">
        <v>153.22999999999999</v>
      </c>
      <c r="F14" s="3">
        <v>696.38</v>
      </c>
      <c r="G14" s="3">
        <v>420.84</v>
      </c>
      <c r="H14" s="5">
        <f t="shared" si="0"/>
        <v>1655.28</v>
      </c>
      <c r="I14" s="3">
        <v>241.81</v>
      </c>
      <c r="J14" s="3">
        <v>520.19000000000005</v>
      </c>
      <c r="K14" s="3">
        <v>561.1</v>
      </c>
      <c r="L14" s="3">
        <v>917.01</v>
      </c>
      <c r="M14" s="5">
        <f t="shared" si="1"/>
        <v>2240.1099999999997</v>
      </c>
      <c r="N14" s="64">
        <v>369.28</v>
      </c>
      <c r="O14" s="131">
        <v>747.46630030999995</v>
      </c>
      <c r="P14" s="117">
        <v>956.68665593000003</v>
      </c>
    </row>
    <row r="15" spans="2:16" ht="15.75" thickBot="1">
      <c r="B15" s="3" t="s">
        <v>0</v>
      </c>
      <c r="C15" s="3" t="s">
        <v>17</v>
      </c>
      <c r="D15" s="6" t="s">
        <v>10</v>
      </c>
      <c r="E15" s="3">
        <v>0.99</v>
      </c>
      <c r="F15" s="3">
        <v>7.11</v>
      </c>
      <c r="G15" s="6" t="s">
        <v>10</v>
      </c>
      <c r="H15" s="5">
        <f t="shared" si="0"/>
        <v>8.1</v>
      </c>
      <c r="I15" s="6" t="s">
        <v>10</v>
      </c>
      <c r="J15" s="6" t="s">
        <v>10</v>
      </c>
      <c r="K15" s="6" t="s">
        <v>10</v>
      </c>
      <c r="L15" s="3">
        <v>0.03</v>
      </c>
      <c r="M15" s="5">
        <f t="shared" si="1"/>
        <v>0.03</v>
      </c>
      <c r="N15" s="64">
        <v>3</v>
      </c>
      <c r="O15" s="131">
        <v>0</v>
      </c>
      <c r="P15" s="117">
        <v>0.51794885999999996</v>
      </c>
    </row>
    <row r="16" spans="2:16" ht="15.75" thickBot="1">
      <c r="B16" s="3" t="s">
        <v>0</v>
      </c>
      <c r="C16" s="9" t="s">
        <v>18</v>
      </c>
      <c r="D16" s="9">
        <v>31.51</v>
      </c>
      <c r="E16" s="9">
        <v>117.85</v>
      </c>
      <c r="F16" s="9">
        <v>317.77</v>
      </c>
      <c r="G16" s="9">
        <v>60.46</v>
      </c>
      <c r="H16" s="5">
        <f t="shared" si="0"/>
        <v>527.59</v>
      </c>
      <c r="I16" s="9">
        <v>23.66</v>
      </c>
      <c r="J16" s="9">
        <v>0.38</v>
      </c>
      <c r="K16" s="9">
        <v>0.06</v>
      </c>
      <c r="L16" s="9">
        <v>2.83</v>
      </c>
      <c r="M16" s="5">
        <f t="shared" si="1"/>
        <v>26.93</v>
      </c>
      <c r="N16" s="67">
        <v>11</v>
      </c>
      <c r="O16" s="132">
        <v>0</v>
      </c>
      <c r="P16" s="117">
        <v>302.87971557000003</v>
      </c>
    </row>
    <row r="17" spans="2:16" ht="15.75" thickBot="1">
      <c r="B17" s="133" t="s">
        <v>19</v>
      </c>
      <c r="C17" s="133"/>
      <c r="D17" s="10">
        <v>2671.59</v>
      </c>
      <c r="E17" s="10">
        <v>2666.36</v>
      </c>
      <c r="F17" s="10">
        <v>2748.1</v>
      </c>
      <c r="G17" s="10">
        <v>1556.95</v>
      </c>
      <c r="H17" s="5">
        <f t="shared" si="0"/>
        <v>9643.0000000000018</v>
      </c>
      <c r="I17" s="11">
        <v>710.97</v>
      </c>
      <c r="J17" s="10">
        <v>1042.17</v>
      </c>
      <c r="K17" s="10">
        <v>1822.12</v>
      </c>
      <c r="L17" s="10">
        <v>1548.88</v>
      </c>
      <c r="M17" s="5">
        <f t="shared" si="1"/>
        <v>5124.1400000000003</v>
      </c>
      <c r="N17" s="59">
        <f>N12+N8+N5</f>
        <v>908.27</v>
      </c>
      <c r="O17" s="59">
        <f>O12+O8+O5</f>
        <v>1792.3447423799998</v>
      </c>
      <c r="P17" s="118">
        <f>P12+P8+P5</f>
        <v>4145.0953396499999</v>
      </c>
    </row>
    <row r="18" spans="2:16" ht="15.75" thickTop="1"/>
  </sheetData>
  <mergeCells count="5">
    <mergeCell ref="B5:C5"/>
    <mergeCell ref="B8:C8"/>
    <mergeCell ref="B12:C12"/>
    <mergeCell ref="B17:C17"/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7"/>
  <sheetViews>
    <sheetView workbookViewId="0">
      <pane xSplit="2" ySplit="3" topLeftCell="C10" activePane="bottomRight" state="frozen"/>
      <selection pane="topRight" activeCell="E1" sqref="E1"/>
      <selection pane="bottomLeft" activeCell="A4" sqref="A4"/>
      <selection pane="bottomRight" activeCell="B3" sqref="B3:O27"/>
    </sheetView>
  </sheetViews>
  <sheetFormatPr defaultRowHeight="15"/>
  <cols>
    <col min="2" max="2" width="13.5703125" bestFit="1" customWidth="1"/>
    <col min="3" max="6" width="8.42578125" bestFit="1" customWidth="1"/>
    <col min="7" max="7" width="8.42578125" style="16" bestFit="1" customWidth="1"/>
    <col min="8" max="8" width="7" bestFit="1" customWidth="1"/>
    <col min="9" max="9" width="8.42578125" bestFit="1" customWidth="1"/>
    <col min="12" max="12" width="9.42578125" style="1" bestFit="1" customWidth="1"/>
    <col min="13" max="13" width="8.28515625" bestFit="1" customWidth="1"/>
    <col min="14" max="14" width="9.85546875" bestFit="1" customWidth="1"/>
    <col min="15" max="15" width="10" style="115" bestFit="1" customWidth="1"/>
  </cols>
  <sheetData>
    <row r="2" spans="2:15" ht="15.75" thickBot="1"/>
    <row r="3" spans="2:15" ht="18" customHeight="1" thickTop="1">
      <c r="B3" s="145" t="s">
        <v>351</v>
      </c>
      <c r="C3" s="145"/>
      <c r="D3" s="145"/>
      <c r="E3" s="145"/>
      <c r="F3" s="145"/>
      <c r="G3" s="145"/>
      <c r="H3" s="145"/>
      <c r="I3" s="93"/>
      <c r="J3" s="93"/>
      <c r="K3" s="93"/>
      <c r="L3" s="93"/>
      <c r="M3" s="93"/>
      <c r="N3" s="93"/>
      <c r="O3" s="138"/>
    </row>
    <row r="4" spans="2:15" s="16" customFormat="1">
      <c r="B4" s="94" t="s">
        <v>0</v>
      </c>
      <c r="C4" s="17">
        <v>2015</v>
      </c>
      <c r="D4" s="94" t="s">
        <v>0</v>
      </c>
      <c r="E4" s="94" t="s">
        <v>0</v>
      </c>
      <c r="F4" s="95" t="s">
        <v>0</v>
      </c>
      <c r="G4" s="94"/>
      <c r="H4" s="17">
        <v>2016</v>
      </c>
      <c r="I4" s="94" t="s">
        <v>0</v>
      </c>
      <c r="J4" s="94" t="s">
        <v>0</v>
      </c>
      <c r="K4" s="94" t="s">
        <v>0</v>
      </c>
      <c r="L4" s="94"/>
      <c r="M4" s="17">
        <v>2017</v>
      </c>
      <c r="N4" s="18" t="s">
        <v>0</v>
      </c>
      <c r="O4" s="140"/>
    </row>
    <row r="5" spans="2:15" ht="26.25">
      <c r="B5" s="97" t="s">
        <v>0</v>
      </c>
      <c r="C5" s="12" t="s">
        <v>3</v>
      </c>
      <c r="D5" s="97" t="s">
        <v>4</v>
      </c>
      <c r="E5" s="97" t="s">
        <v>1</v>
      </c>
      <c r="F5" s="98" t="s">
        <v>2</v>
      </c>
      <c r="G5" s="94" t="s">
        <v>5</v>
      </c>
      <c r="H5" s="12" t="s">
        <v>3</v>
      </c>
      <c r="I5" s="97" t="s">
        <v>4</v>
      </c>
      <c r="J5" s="97" t="s">
        <v>1</v>
      </c>
      <c r="K5" s="97" t="s">
        <v>2</v>
      </c>
      <c r="L5" s="94" t="s">
        <v>6</v>
      </c>
      <c r="M5" s="135" t="s">
        <v>3</v>
      </c>
      <c r="N5" s="135" t="s">
        <v>4</v>
      </c>
      <c r="O5" s="141" t="s">
        <v>1</v>
      </c>
    </row>
    <row r="6" spans="2:15">
      <c r="B6" s="13" t="s">
        <v>20</v>
      </c>
      <c r="C6" s="14">
        <v>1280.67</v>
      </c>
      <c r="D6" s="100">
        <v>1877.26</v>
      </c>
      <c r="E6" s="100">
        <v>1736.48</v>
      </c>
      <c r="F6" s="101">
        <v>831.88</v>
      </c>
      <c r="G6" s="19">
        <f>SUM(C6:F6)</f>
        <v>5726.29</v>
      </c>
      <c r="H6" s="14">
        <v>243.53</v>
      </c>
      <c r="I6" s="100">
        <v>347.99</v>
      </c>
      <c r="J6" s="100">
        <v>646.28</v>
      </c>
      <c r="K6" s="100">
        <v>228.24</v>
      </c>
      <c r="L6" s="19">
        <f>SUM(H6:K6)</f>
        <v>1466.04</v>
      </c>
      <c r="M6" s="102">
        <v>143.81</v>
      </c>
      <c r="N6" s="134">
        <v>932.58</v>
      </c>
      <c r="O6" s="142">
        <v>2745.7874500399998</v>
      </c>
    </row>
    <row r="7" spans="2:15">
      <c r="B7" s="15" t="s">
        <v>21</v>
      </c>
      <c r="C7" s="20">
        <v>2.68</v>
      </c>
      <c r="D7" s="89">
        <v>0.05</v>
      </c>
      <c r="E7" s="89">
        <v>95.1</v>
      </c>
      <c r="F7" s="90">
        <v>0.5</v>
      </c>
      <c r="G7" s="19">
        <f t="shared" ref="G7:G27" si="0">SUM(C7:F7)</f>
        <v>98.33</v>
      </c>
      <c r="H7" s="20">
        <v>0.2</v>
      </c>
      <c r="I7" s="89">
        <v>1</v>
      </c>
      <c r="J7" s="89">
        <v>10.9</v>
      </c>
      <c r="K7" s="89">
        <v>10.37</v>
      </c>
      <c r="L7" s="19">
        <f>SUM(H7:K7)</f>
        <v>22.47</v>
      </c>
      <c r="M7" s="91">
        <v>30</v>
      </c>
      <c r="N7" s="134">
        <v>23.705078840000002</v>
      </c>
      <c r="O7" s="139">
        <v>42.890903289999997</v>
      </c>
    </row>
    <row r="8" spans="2:15">
      <c r="B8" s="15" t="s">
        <v>22</v>
      </c>
      <c r="C8" s="20">
        <v>114.89</v>
      </c>
      <c r="D8" s="89">
        <v>360.92</v>
      </c>
      <c r="E8" s="89">
        <v>244.24</v>
      </c>
      <c r="F8" s="90">
        <v>193.49</v>
      </c>
      <c r="G8" s="19">
        <f t="shared" si="0"/>
        <v>913.54</v>
      </c>
      <c r="H8" s="20">
        <v>107.58</v>
      </c>
      <c r="I8" s="89">
        <v>108.11</v>
      </c>
      <c r="J8" s="89">
        <v>555.52</v>
      </c>
      <c r="K8" s="89">
        <v>161.30000000000001</v>
      </c>
      <c r="L8" s="19">
        <f>SUM(H8:K8)</f>
        <v>932.51</v>
      </c>
      <c r="M8" s="91">
        <v>126</v>
      </c>
      <c r="N8" s="134">
        <v>89.804777060000006</v>
      </c>
      <c r="O8" s="139">
        <v>177.94231250000001</v>
      </c>
    </row>
    <row r="9" spans="2:15">
      <c r="B9" s="15" t="s">
        <v>23</v>
      </c>
      <c r="C9" s="21" t="s">
        <v>10</v>
      </c>
      <c r="D9" s="92" t="s">
        <v>10</v>
      </c>
      <c r="E9" s="89">
        <v>9.06</v>
      </c>
      <c r="F9" s="22" t="s">
        <v>10</v>
      </c>
      <c r="G9" s="19">
        <f t="shared" si="0"/>
        <v>9.06</v>
      </c>
      <c r="H9" s="20">
        <v>11.64</v>
      </c>
      <c r="I9" s="89">
        <v>11.32</v>
      </c>
      <c r="J9" s="89">
        <v>5.63</v>
      </c>
      <c r="K9" s="89">
        <v>25.67</v>
      </c>
      <c r="L9" s="19">
        <f>SUM(H9:K9)</f>
        <v>54.260000000000005</v>
      </c>
      <c r="M9" s="91">
        <v>16.059999999999999</v>
      </c>
      <c r="N9" s="134">
        <v>4.8284229999999999</v>
      </c>
      <c r="O9" s="139">
        <v>4</v>
      </c>
    </row>
    <row r="10" spans="2:15">
      <c r="B10" s="15" t="s">
        <v>24</v>
      </c>
      <c r="C10" s="20">
        <v>4.3</v>
      </c>
      <c r="D10" s="89">
        <v>3.24</v>
      </c>
      <c r="E10" s="89">
        <v>11.1</v>
      </c>
      <c r="F10" s="90">
        <v>9.3800000000000008</v>
      </c>
      <c r="G10" s="19">
        <f t="shared" si="0"/>
        <v>28.020000000000003</v>
      </c>
      <c r="H10" s="20">
        <v>10.16</v>
      </c>
      <c r="I10" s="89">
        <v>14.95</v>
      </c>
      <c r="J10" s="89">
        <v>3.62</v>
      </c>
      <c r="K10" s="89">
        <v>3.75</v>
      </c>
      <c r="L10" s="19">
        <f>SUM(H10:K10)</f>
        <v>32.480000000000004</v>
      </c>
      <c r="M10" s="91">
        <v>1.57</v>
      </c>
      <c r="N10" s="134">
        <v>1.7099800000000001</v>
      </c>
      <c r="O10" s="139">
        <v>2.3614999999999999</v>
      </c>
    </row>
    <row r="11" spans="2:15">
      <c r="B11" s="15" t="s">
        <v>25</v>
      </c>
      <c r="C11" s="20">
        <v>0.7</v>
      </c>
      <c r="D11" s="89">
        <v>0.1</v>
      </c>
      <c r="E11" s="89">
        <v>0.23</v>
      </c>
      <c r="F11" s="90">
        <v>9.56</v>
      </c>
      <c r="G11" s="19">
        <f t="shared" si="0"/>
        <v>10.59</v>
      </c>
      <c r="H11" s="20">
        <v>0.14000000000000001</v>
      </c>
      <c r="I11" s="89">
        <v>0.2</v>
      </c>
      <c r="J11" s="89">
        <v>2.14</v>
      </c>
      <c r="K11" s="89">
        <v>0.44</v>
      </c>
      <c r="L11" s="19">
        <f>SUM(H11:K11)</f>
        <v>2.92</v>
      </c>
      <c r="M11" s="91">
        <v>4.8899999999999997</v>
      </c>
      <c r="N11" s="134">
        <v>4.2037125</v>
      </c>
      <c r="O11" s="139">
        <v>2.5152628899999998</v>
      </c>
    </row>
    <row r="12" spans="2:15">
      <c r="B12" s="15" t="s">
        <v>26</v>
      </c>
      <c r="C12" s="20">
        <v>1.01</v>
      </c>
      <c r="D12" s="89">
        <v>0.01</v>
      </c>
      <c r="E12" s="89">
        <v>0.13</v>
      </c>
      <c r="F12" s="90">
        <v>0.17</v>
      </c>
      <c r="G12" s="19">
        <f t="shared" si="0"/>
        <v>1.3199999999999998</v>
      </c>
      <c r="H12" s="21" t="s">
        <v>10</v>
      </c>
      <c r="I12" s="89">
        <v>0.41</v>
      </c>
      <c r="J12" s="89">
        <v>0.05</v>
      </c>
      <c r="K12" s="89">
        <v>0</v>
      </c>
      <c r="L12" s="19">
        <f>SUM(H12:K12)</f>
        <v>0.45999999999999996</v>
      </c>
      <c r="M12" s="99" t="s">
        <v>10</v>
      </c>
      <c r="N12" s="134">
        <v>1.2077599999999999</v>
      </c>
      <c r="O12" s="139">
        <v>0.29997499999999999</v>
      </c>
    </row>
    <row r="13" spans="2:15">
      <c r="B13" s="15" t="s">
        <v>27</v>
      </c>
      <c r="C13" s="20">
        <v>0.83</v>
      </c>
      <c r="D13" s="89">
        <v>73.39</v>
      </c>
      <c r="E13" s="89">
        <v>0.57999999999999996</v>
      </c>
      <c r="F13" s="90">
        <v>137.52000000000001</v>
      </c>
      <c r="G13" s="19">
        <f t="shared" si="0"/>
        <v>212.32</v>
      </c>
      <c r="H13" s="20">
        <v>70.150000000000006</v>
      </c>
      <c r="I13" s="89">
        <v>12.84</v>
      </c>
      <c r="J13" s="89">
        <v>18.649999999999999</v>
      </c>
      <c r="K13" s="89">
        <v>23.72</v>
      </c>
      <c r="L13" s="19">
        <f>SUM(H13:K13)</f>
        <v>125.36000000000001</v>
      </c>
      <c r="M13" s="91">
        <v>1.1000000000000001</v>
      </c>
      <c r="N13" s="134">
        <v>6.3817360000000001</v>
      </c>
      <c r="O13" s="139">
        <v>26.342852600000001</v>
      </c>
    </row>
    <row r="14" spans="2:15">
      <c r="B14" s="15" t="s">
        <v>28</v>
      </c>
      <c r="C14" s="20">
        <v>763.49</v>
      </c>
      <c r="D14" s="89">
        <v>46.54</v>
      </c>
      <c r="E14" s="89">
        <v>35.15</v>
      </c>
      <c r="F14" s="90">
        <v>13.71</v>
      </c>
      <c r="G14" s="19">
        <f t="shared" si="0"/>
        <v>858.89</v>
      </c>
      <c r="H14" s="20">
        <v>42.57</v>
      </c>
      <c r="I14" s="89">
        <v>1.08</v>
      </c>
      <c r="J14" s="89">
        <v>36.56</v>
      </c>
      <c r="K14" s="89">
        <v>15.13</v>
      </c>
      <c r="L14" s="19">
        <f>SUM(H14:K14)</f>
        <v>95.34</v>
      </c>
      <c r="M14" s="91">
        <v>88.65</v>
      </c>
      <c r="N14" s="134">
        <v>57.309368319999997</v>
      </c>
      <c r="O14" s="139">
        <v>49.910939200000001</v>
      </c>
    </row>
    <row r="15" spans="2:15">
      <c r="B15" s="15" t="s">
        <v>29</v>
      </c>
      <c r="C15" s="21" t="s">
        <v>10</v>
      </c>
      <c r="D15" s="92" t="s">
        <v>10</v>
      </c>
      <c r="E15" s="92" t="s">
        <v>10</v>
      </c>
      <c r="F15" s="90">
        <v>0.01</v>
      </c>
      <c r="G15" s="19">
        <f t="shared" si="0"/>
        <v>0.01</v>
      </c>
      <c r="H15" s="21" t="s">
        <v>10</v>
      </c>
      <c r="I15" s="89">
        <v>3</v>
      </c>
      <c r="J15" s="89">
        <v>1</v>
      </c>
      <c r="K15" s="89">
        <v>2</v>
      </c>
      <c r="L15" s="19">
        <f>SUM(H15:K15)</f>
        <v>6</v>
      </c>
      <c r="M15" s="91">
        <v>1</v>
      </c>
      <c r="N15" s="134">
        <v>0</v>
      </c>
      <c r="O15" s="139">
        <v>0</v>
      </c>
    </row>
    <row r="16" spans="2:15">
      <c r="B16" s="15" t="s">
        <v>30</v>
      </c>
      <c r="C16" s="20">
        <v>1.4</v>
      </c>
      <c r="D16" s="89">
        <v>5.75</v>
      </c>
      <c r="E16" s="89">
        <v>2.02</v>
      </c>
      <c r="F16" s="90">
        <v>3.61</v>
      </c>
      <c r="G16" s="19">
        <f t="shared" si="0"/>
        <v>12.78</v>
      </c>
      <c r="H16" s="20">
        <v>1.02</v>
      </c>
      <c r="I16" s="89">
        <v>0.63</v>
      </c>
      <c r="J16" s="89">
        <v>0.03</v>
      </c>
      <c r="K16" s="89">
        <v>0.04</v>
      </c>
      <c r="L16" s="19">
        <f>SUM(H16:K16)</f>
        <v>1.72</v>
      </c>
      <c r="M16" s="91">
        <v>0.49</v>
      </c>
      <c r="N16" s="134">
        <v>6.2799313300000001</v>
      </c>
      <c r="O16" s="139">
        <v>1.249636</v>
      </c>
    </row>
    <row r="17" spans="1:15">
      <c r="B17" s="15" t="s">
        <v>31</v>
      </c>
      <c r="C17" s="21" t="s">
        <v>10</v>
      </c>
      <c r="D17" s="92" t="s">
        <v>10</v>
      </c>
      <c r="E17" s="89">
        <v>0.15</v>
      </c>
      <c r="F17" s="90">
        <v>0.8</v>
      </c>
      <c r="G17" s="19">
        <f t="shared" si="0"/>
        <v>0.95000000000000007</v>
      </c>
      <c r="H17" s="20">
        <v>0.2</v>
      </c>
      <c r="I17" s="92" t="s">
        <v>10</v>
      </c>
      <c r="J17" s="92" t="s">
        <v>10</v>
      </c>
      <c r="K17" s="89">
        <v>0.6</v>
      </c>
      <c r="L17" s="19">
        <f>SUM(H17:K17)</f>
        <v>0.8</v>
      </c>
      <c r="M17" s="91">
        <v>1.31</v>
      </c>
      <c r="N17" s="134">
        <v>9.2999999999999999E-2</v>
      </c>
      <c r="O17" s="139">
        <v>0.78</v>
      </c>
    </row>
    <row r="18" spans="1:15">
      <c r="B18" s="15" t="s">
        <v>32</v>
      </c>
      <c r="C18" s="20">
        <v>9.4700000000000006</v>
      </c>
      <c r="D18" s="89">
        <v>4.8600000000000003</v>
      </c>
      <c r="E18" s="89">
        <v>2.21</v>
      </c>
      <c r="F18" s="90">
        <v>13.22</v>
      </c>
      <c r="G18" s="19">
        <f t="shared" si="0"/>
        <v>29.760000000000005</v>
      </c>
      <c r="H18" s="20">
        <v>20.83</v>
      </c>
      <c r="I18" s="89">
        <v>200.39</v>
      </c>
      <c r="J18" s="89">
        <v>171.63</v>
      </c>
      <c r="K18" s="89">
        <v>327.3</v>
      </c>
      <c r="L18" s="19">
        <f>SUM(H18:K18)</f>
        <v>720.15</v>
      </c>
      <c r="M18" s="91">
        <v>101.08</v>
      </c>
      <c r="N18" s="134">
        <v>190.38555975999998</v>
      </c>
      <c r="O18" s="139">
        <v>16.065034239999999</v>
      </c>
    </row>
    <row r="19" spans="1:15">
      <c r="B19" s="15" t="s">
        <v>33</v>
      </c>
      <c r="C19" s="20">
        <v>118.36</v>
      </c>
      <c r="D19" s="89">
        <v>51.2</v>
      </c>
      <c r="E19" s="89">
        <v>162.41999999999999</v>
      </c>
      <c r="F19" s="90">
        <v>91.72</v>
      </c>
      <c r="G19" s="19">
        <f t="shared" si="0"/>
        <v>423.70000000000005</v>
      </c>
      <c r="H19" s="20">
        <v>77.77</v>
      </c>
      <c r="I19" s="89">
        <v>89.42</v>
      </c>
      <c r="J19" s="89">
        <v>68.25</v>
      </c>
      <c r="K19" s="89">
        <v>67.209999999999994</v>
      </c>
      <c r="L19" s="19">
        <f>SUM(H19:K19)</f>
        <v>302.64999999999998</v>
      </c>
      <c r="M19" s="91">
        <v>79.319999999999993</v>
      </c>
      <c r="N19" s="134">
        <v>141.4152005</v>
      </c>
      <c r="O19" s="139">
        <v>442.89714587000003</v>
      </c>
    </row>
    <row r="20" spans="1:15">
      <c r="B20" s="15" t="s">
        <v>34</v>
      </c>
      <c r="C20" s="20">
        <v>6.29</v>
      </c>
      <c r="D20" s="89">
        <v>12.83</v>
      </c>
      <c r="E20" s="89">
        <v>65.64</v>
      </c>
      <c r="F20" s="90">
        <v>115.71</v>
      </c>
      <c r="G20" s="19">
        <f t="shared" si="0"/>
        <v>200.47</v>
      </c>
      <c r="H20" s="20">
        <v>55.05</v>
      </c>
      <c r="I20" s="89">
        <v>119.75</v>
      </c>
      <c r="J20" s="89">
        <v>36.549999999999997</v>
      </c>
      <c r="K20" s="89">
        <v>87.56</v>
      </c>
      <c r="L20" s="19">
        <f>SUM(H20:K20)</f>
        <v>298.91000000000003</v>
      </c>
      <c r="M20" s="91">
        <v>146.05000000000001</v>
      </c>
      <c r="N20" s="134">
        <v>145.56340407999997</v>
      </c>
      <c r="O20" s="139">
        <v>586.97361917000001</v>
      </c>
    </row>
    <row r="21" spans="1:15">
      <c r="B21" s="15" t="s">
        <v>35</v>
      </c>
      <c r="C21" s="21" t="s">
        <v>10</v>
      </c>
      <c r="D21" s="92" t="s">
        <v>10</v>
      </c>
      <c r="E21" s="89">
        <v>1.1499999999999999</v>
      </c>
      <c r="F21" s="22" t="s">
        <v>10</v>
      </c>
      <c r="G21" s="19">
        <f t="shared" si="0"/>
        <v>1.1499999999999999</v>
      </c>
      <c r="H21" s="20">
        <v>0.75</v>
      </c>
      <c r="I21" s="92" t="s">
        <v>10</v>
      </c>
      <c r="J21" s="92" t="s">
        <v>10</v>
      </c>
      <c r="K21" s="92" t="s">
        <v>10</v>
      </c>
      <c r="L21" s="19">
        <f>SUM(H21:K21)</f>
        <v>0.75</v>
      </c>
      <c r="M21" s="99" t="s">
        <v>10</v>
      </c>
      <c r="N21" s="134">
        <v>0.17377506000000001</v>
      </c>
      <c r="O21" s="142">
        <v>0</v>
      </c>
    </row>
    <row r="22" spans="1:15">
      <c r="B22" s="15" t="s">
        <v>36</v>
      </c>
      <c r="C22" s="20">
        <v>336.87</v>
      </c>
      <c r="D22" s="89">
        <v>138.4</v>
      </c>
      <c r="E22" s="89">
        <v>369.49</v>
      </c>
      <c r="F22" s="90">
        <v>93.37</v>
      </c>
      <c r="G22" s="19">
        <f t="shared" si="0"/>
        <v>938.13</v>
      </c>
      <c r="H22" s="20">
        <v>13.44</v>
      </c>
      <c r="I22" s="89">
        <v>118.71</v>
      </c>
      <c r="J22" s="89">
        <v>244.8</v>
      </c>
      <c r="K22" s="89">
        <v>554.25</v>
      </c>
      <c r="L22" s="19">
        <f>SUM(H22:K22)</f>
        <v>931.2</v>
      </c>
      <c r="M22" s="91">
        <v>145.78</v>
      </c>
      <c r="N22" s="134">
        <v>174.1775749</v>
      </c>
      <c r="O22" s="142">
        <v>33.631394059999998</v>
      </c>
    </row>
    <row r="23" spans="1:15">
      <c r="B23" s="15" t="s">
        <v>37</v>
      </c>
      <c r="C23" s="21" t="s">
        <v>10</v>
      </c>
      <c r="D23" s="92" t="s">
        <v>10</v>
      </c>
      <c r="E23" s="92" t="s">
        <v>10</v>
      </c>
      <c r="F23" s="22" t="s">
        <v>10</v>
      </c>
      <c r="G23" s="19">
        <f t="shared" si="0"/>
        <v>0</v>
      </c>
      <c r="H23" s="21" t="s">
        <v>10</v>
      </c>
      <c r="I23" s="92" t="s">
        <v>10</v>
      </c>
      <c r="J23" s="92" t="s">
        <v>10</v>
      </c>
      <c r="K23" s="92" t="s">
        <v>10</v>
      </c>
      <c r="L23" s="19">
        <f>SUM(H23:K23)</f>
        <v>0</v>
      </c>
      <c r="M23" s="99" t="s">
        <v>10</v>
      </c>
      <c r="N23" s="134">
        <v>0</v>
      </c>
      <c r="O23" s="142">
        <v>0</v>
      </c>
    </row>
    <row r="24" spans="1:15">
      <c r="B24" s="15" t="s">
        <v>38</v>
      </c>
      <c r="C24" s="20">
        <v>28.54</v>
      </c>
      <c r="D24" s="89">
        <v>91.57</v>
      </c>
      <c r="E24" s="89">
        <v>6.66</v>
      </c>
      <c r="F24" s="90">
        <v>40.770000000000003</v>
      </c>
      <c r="G24" s="19">
        <f t="shared" si="0"/>
        <v>167.54</v>
      </c>
      <c r="H24" s="20">
        <v>55.08</v>
      </c>
      <c r="I24" s="89">
        <v>12.37</v>
      </c>
      <c r="J24" s="89">
        <v>18.95</v>
      </c>
      <c r="K24" s="89">
        <v>38.520000000000003</v>
      </c>
      <c r="L24" s="19">
        <f>SUM(H24:K24)</f>
        <v>124.92000000000002</v>
      </c>
      <c r="M24" s="91">
        <v>18.72</v>
      </c>
      <c r="N24" s="134">
        <v>12.525252099999999</v>
      </c>
      <c r="O24" s="142">
        <v>11.447314790000002</v>
      </c>
    </row>
    <row r="25" spans="1:15">
      <c r="B25" s="15" t="s">
        <v>39</v>
      </c>
      <c r="C25" s="20">
        <v>2.1</v>
      </c>
      <c r="D25" s="89">
        <v>0.24</v>
      </c>
      <c r="E25" s="89">
        <v>6.11</v>
      </c>
      <c r="F25" s="90">
        <v>1.55</v>
      </c>
      <c r="G25" s="19">
        <f t="shared" si="0"/>
        <v>10</v>
      </c>
      <c r="H25" s="20">
        <v>0.86</v>
      </c>
      <c r="I25" s="92" t="s">
        <v>10</v>
      </c>
      <c r="J25" s="89">
        <v>1.55</v>
      </c>
      <c r="K25" s="89">
        <v>2.76</v>
      </c>
      <c r="L25" s="19">
        <f>SUM(H25:K25)</f>
        <v>5.17</v>
      </c>
      <c r="M25" s="91">
        <v>2.4300000000000002</v>
      </c>
      <c r="N25" s="134">
        <v>0</v>
      </c>
      <c r="O25" s="142">
        <v>0</v>
      </c>
    </row>
    <row r="26" spans="1:15" ht="15.75" thickBot="1">
      <c r="B26" s="13" t="s">
        <v>40</v>
      </c>
      <c r="C26" s="68" t="s">
        <v>10</v>
      </c>
      <c r="D26" s="105" t="s">
        <v>10</v>
      </c>
      <c r="E26" s="100">
        <v>0.2</v>
      </c>
      <c r="F26" s="69" t="s">
        <v>10</v>
      </c>
      <c r="G26" s="19">
        <f t="shared" si="0"/>
        <v>0.2</v>
      </c>
      <c r="H26" s="68" t="s">
        <v>10</v>
      </c>
      <c r="I26" s="105" t="s">
        <v>10</v>
      </c>
      <c r="J26" s="105" t="s">
        <v>10</v>
      </c>
      <c r="K26" s="105" t="s">
        <v>10</v>
      </c>
      <c r="L26" s="19">
        <f>SUM(H26:K26)</f>
        <v>0</v>
      </c>
      <c r="M26" s="106" t="s">
        <v>10</v>
      </c>
      <c r="N26" s="137">
        <v>0</v>
      </c>
      <c r="O26" s="144">
        <v>0</v>
      </c>
    </row>
    <row r="27" spans="1:15" s="74" customFormat="1" ht="15.75" thickBot="1">
      <c r="A27" s="70"/>
      <c r="B27" s="71" t="s">
        <v>41</v>
      </c>
      <c r="C27" s="72">
        <v>2671.59</v>
      </c>
      <c r="D27" s="103">
        <v>2666.36</v>
      </c>
      <c r="E27" s="103">
        <v>2748.1</v>
      </c>
      <c r="F27" s="104">
        <v>1556.95</v>
      </c>
      <c r="G27" s="73">
        <f t="shared" si="0"/>
        <v>9643.0000000000018</v>
      </c>
      <c r="H27" s="72">
        <v>710.97</v>
      </c>
      <c r="I27" s="103">
        <v>1042.17</v>
      </c>
      <c r="J27" s="103">
        <v>1822.12</v>
      </c>
      <c r="K27" s="103">
        <v>1548.88</v>
      </c>
      <c r="L27" s="73">
        <f>SUM(H27:K27)</f>
        <v>5124.1400000000003</v>
      </c>
      <c r="M27" s="136">
        <f>SUM(M6:M26)</f>
        <v>908.25999999999988</v>
      </c>
      <c r="N27" s="136">
        <f>N26+N25+N24+N23+N22+N21+N20+N19+N18+N17+N16+N15+N14+N13+N12+N11+N10+N9+N8+N7+N6</f>
        <v>1792.34453345</v>
      </c>
      <c r="O27" s="143">
        <f>O26+O25+O24+O23+O22+O21+O20+O19+O18+O17+O16+O15+O14+O13+O12+O11+O10+O9+O8+O7+O6</f>
        <v>4145.0953396499999</v>
      </c>
    </row>
  </sheetData>
  <mergeCells count="1">
    <mergeCell ref="B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topLeftCell="B1" zoomScale="89" zoomScaleNormal="89" workbookViewId="0">
      <pane xSplit="1" ySplit="2" topLeftCell="C77" activePane="bottomRight" state="frozen"/>
      <selection activeCell="B1" sqref="B1"/>
      <selection pane="topRight" activeCell="C1" sqref="C1"/>
      <selection pane="bottomLeft" activeCell="B3" sqref="B3"/>
      <selection pane="bottomRight" activeCell="B2" sqref="B2:G2"/>
    </sheetView>
  </sheetViews>
  <sheetFormatPr defaultRowHeight="15"/>
  <cols>
    <col min="2" max="2" width="22.7109375" bestFit="1" customWidth="1"/>
    <col min="3" max="6" width="10.140625" bestFit="1" customWidth="1"/>
    <col min="7" max="7" width="9.7109375" style="16" customWidth="1"/>
    <col min="8" max="8" width="8.42578125" bestFit="1" customWidth="1"/>
    <col min="9" max="10" width="10.140625" bestFit="1" customWidth="1"/>
    <col min="11" max="11" width="9.7109375" bestFit="1" customWidth="1"/>
    <col min="12" max="12" width="17.28515625" style="16" customWidth="1"/>
    <col min="13" max="13" width="8.42578125" bestFit="1" customWidth="1"/>
    <col min="14" max="14" width="12.85546875" style="30" customWidth="1"/>
    <col min="15" max="15" width="12.28515625" style="115" customWidth="1"/>
  </cols>
  <sheetData>
    <row r="1" spans="1:15" ht="15.75" thickBot="1"/>
    <row r="2" spans="1:15" ht="18" customHeight="1" thickTop="1">
      <c r="B2" s="146" t="s">
        <v>42</v>
      </c>
      <c r="C2" s="146"/>
      <c r="D2" s="146"/>
      <c r="E2" s="146"/>
      <c r="F2" s="146"/>
      <c r="G2" s="146"/>
      <c r="H2" s="93"/>
      <c r="I2" s="93"/>
      <c r="J2" s="93"/>
      <c r="K2" s="93"/>
      <c r="L2" s="93"/>
      <c r="M2" s="93"/>
      <c r="N2" s="93"/>
      <c r="O2" s="138"/>
    </row>
    <row r="3" spans="1:15">
      <c r="B3" s="23" t="s">
        <v>0</v>
      </c>
      <c r="C3" s="24">
        <v>2015</v>
      </c>
      <c r="D3" s="97" t="s">
        <v>0</v>
      </c>
      <c r="E3" s="97" t="s">
        <v>0</v>
      </c>
      <c r="F3" s="23" t="s">
        <v>0</v>
      </c>
      <c r="G3" s="96">
        <v>2015</v>
      </c>
      <c r="H3" s="24">
        <v>2016</v>
      </c>
      <c r="I3" s="97" t="s">
        <v>0</v>
      </c>
      <c r="J3" s="97" t="s">
        <v>0</v>
      </c>
      <c r="K3" s="97" t="s">
        <v>0</v>
      </c>
      <c r="L3" s="96">
        <v>2016</v>
      </c>
      <c r="M3" s="148">
        <v>2017</v>
      </c>
      <c r="N3" s="88">
        <v>2017</v>
      </c>
      <c r="O3" s="158">
        <v>2017</v>
      </c>
    </row>
    <row r="4" spans="1:15" ht="15.75" thickBot="1">
      <c r="B4" s="23" t="s">
        <v>0</v>
      </c>
      <c r="C4" s="25" t="s">
        <v>3</v>
      </c>
      <c r="D4" s="97" t="s">
        <v>4</v>
      </c>
      <c r="E4" s="97" t="s">
        <v>1</v>
      </c>
      <c r="F4" s="23" t="s">
        <v>2</v>
      </c>
      <c r="G4" s="29" t="s">
        <v>67</v>
      </c>
      <c r="H4" s="25" t="s">
        <v>3</v>
      </c>
      <c r="I4" s="97" t="s">
        <v>4</v>
      </c>
      <c r="J4" s="97" t="s">
        <v>1</v>
      </c>
      <c r="K4" s="149" t="s">
        <v>2</v>
      </c>
      <c r="L4" s="29" t="s">
        <v>67</v>
      </c>
      <c r="M4" s="150" t="s">
        <v>3</v>
      </c>
      <c r="N4" s="86" t="s">
        <v>4</v>
      </c>
      <c r="O4" s="159" t="s">
        <v>1</v>
      </c>
    </row>
    <row r="5" spans="1:15" ht="15.75" thickBot="1">
      <c r="A5" s="75" t="s">
        <v>200</v>
      </c>
      <c r="B5" s="26" t="s">
        <v>43</v>
      </c>
      <c r="C5" s="32">
        <v>0</v>
      </c>
      <c r="D5" s="108">
        <v>4.8600000000000003</v>
      </c>
      <c r="E5" s="108">
        <v>0.71</v>
      </c>
      <c r="F5" s="33">
        <v>0.56000000000000005</v>
      </c>
      <c r="G5" s="34">
        <f>SUM(C5:F5)</f>
        <v>6.1300000000000008</v>
      </c>
      <c r="H5" s="32">
        <v>0.24</v>
      </c>
      <c r="I5" s="108">
        <v>5</v>
      </c>
      <c r="J5" s="108">
        <v>0</v>
      </c>
      <c r="K5" s="108">
        <v>0.95</v>
      </c>
      <c r="L5" s="35">
        <f>SUM(H5:K5)</f>
        <v>6.19</v>
      </c>
      <c r="M5" s="107">
        <v>0</v>
      </c>
      <c r="N5" s="87">
        <v>1.54915029</v>
      </c>
      <c r="O5" s="117">
        <v>163.42567317000001</v>
      </c>
    </row>
    <row r="6" spans="1:15" ht="15.75" thickBot="1">
      <c r="A6" s="75" t="s">
        <v>201</v>
      </c>
      <c r="B6" s="27" t="s">
        <v>44</v>
      </c>
      <c r="C6" s="32">
        <v>0</v>
      </c>
      <c r="D6" s="108">
        <v>0</v>
      </c>
      <c r="E6" s="108">
        <v>0</v>
      </c>
      <c r="F6" s="33">
        <v>0</v>
      </c>
      <c r="G6" s="34">
        <f t="shared" ref="G6:G77" si="0">SUM(C6:F6)</f>
        <v>0</v>
      </c>
      <c r="H6" s="32">
        <v>0</v>
      </c>
      <c r="I6" s="108">
        <v>0</v>
      </c>
      <c r="J6" s="108">
        <v>0</v>
      </c>
      <c r="K6" s="108">
        <v>0</v>
      </c>
      <c r="L6" s="35">
        <f>SUM(H6:K6)</f>
        <v>0</v>
      </c>
      <c r="M6" s="107">
        <v>0</v>
      </c>
      <c r="N6" s="87">
        <v>5.8379103899999993</v>
      </c>
      <c r="O6" s="117">
        <v>2.4044584299999996</v>
      </c>
    </row>
    <row r="7" spans="1:15" ht="15.75" thickBot="1">
      <c r="A7" s="75" t="s">
        <v>202</v>
      </c>
      <c r="B7" s="27" t="s">
        <v>188</v>
      </c>
      <c r="C7" s="32"/>
      <c r="D7" s="108"/>
      <c r="E7" s="108"/>
      <c r="F7" s="33"/>
      <c r="G7" s="34"/>
      <c r="H7" s="32"/>
      <c r="I7" s="108"/>
      <c r="J7" s="108"/>
      <c r="K7" s="108"/>
      <c r="L7" s="35"/>
      <c r="M7" s="107"/>
      <c r="N7" s="87">
        <v>0</v>
      </c>
      <c r="O7" s="117">
        <v>0</v>
      </c>
    </row>
    <row r="8" spans="1:15" ht="15.75" thickBot="1">
      <c r="A8" s="76" t="s">
        <v>203</v>
      </c>
      <c r="B8" s="27" t="s">
        <v>45</v>
      </c>
      <c r="C8" s="32">
        <v>0</v>
      </c>
      <c r="D8" s="108">
        <v>0</v>
      </c>
      <c r="E8" s="108">
        <v>0.02</v>
      </c>
      <c r="F8" s="33">
        <v>2.54</v>
      </c>
      <c r="G8" s="34">
        <f t="shared" si="0"/>
        <v>2.56</v>
      </c>
      <c r="H8" s="32">
        <v>2.41</v>
      </c>
      <c r="I8" s="108">
        <v>0</v>
      </c>
      <c r="J8" s="108">
        <v>0</v>
      </c>
      <c r="K8" s="108">
        <v>0</v>
      </c>
      <c r="L8" s="35">
        <f>SUM(H8:K8)</f>
        <v>2.41</v>
      </c>
      <c r="M8" s="107">
        <v>0</v>
      </c>
      <c r="N8" s="87">
        <v>0</v>
      </c>
      <c r="O8" s="117">
        <v>0</v>
      </c>
    </row>
    <row r="9" spans="1:15" ht="15.75" thickBot="1">
      <c r="A9" s="76" t="s">
        <v>204</v>
      </c>
      <c r="B9" s="27" t="s">
        <v>46</v>
      </c>
      <c r="C9" s="32">
        <v>0</v>
      </c>
      <c r="D9" s="108">
        <v>0</v>
      </c>
      <c r="E9" s="108">
        <v>0</v>
      </c>
      <c r="F9" s="33">
        <v>0</v>
      </c>
      <c r="G9" s="34">
        <f t="shared" si="0"/>
        <v>0</v>
      </c>
      <c r="H9" s="32">
        <v>0</v>
      </c>
      <c r="I9" s="108">
        <v>0.08</v>
      </c>
      <c r="J9" s="108">
        <v>0</v>
      </c>
      <c r="K9" s="108">
        <v>0</v>
      </c>
      <c r="L9" s="35">
        <f>SUM(H9:K9)</f>
        <v>0.08</v>
      </c>
      <c r="M9" s="107">
        <v>0</v>
      </c>
      <c r="N9" s="87">
        <v>0</v>
      </c>
      <c r="O9" s="117">
        <v>1.0115000000000001</v>
      </c>
    </row>
    <row r="10" spans="1:15" ht="15.75" thickBot="1">
      <c r="A10" s="77" t="s">
        <v>205</v>
      </c>
      <c r="B10" s="27" t="s">
        <v>189</v>
      </c>
      <c r="C10" s="32"/>
      <c r="D10" s="108"/>
      <c r="E10" s="108"/>
      <c r="F10" s="33"/>
      <c r="G10" s="34"/>
      <c r="H10" s="32"/>
      <c r="I10" s="108"/>
      <c r="J10" s="108"/>
      <c r="K10" s="108"/>
      <c r="L10" s="35">
        <f>SUM(H10:K10)</f>
        <v>0</v>
      </c>
      <c r="M10" s="107"/>
      <c r="N10" s="87">
        <v>0.880328</v>
      </c>
      <c r="O10" s="117">
        <v>0</v>
      </c>
    </row>
    <row r="11" spans="1:15" ht="15.75" thickBot="1">
      <c r="A11" s="76" t="s">
        <v>206</v>
      </c>
      <c r="B11" s="27" t="s">
        <v>47</v>
      </c>
      <c r="C11" s="32">
        <v>0</v>
      </c>
      <c r="D11" s="108">
        <v>1.1000000000000001</v>
      </c>
      <c r="E11" s="108">
        <v>0.42</v>
      </c>
      <c r="F11" s="33">
        <v>0</v>
      </c>
      <c r="G11" s="34">
        <f t="shared" si="0"/>
        <v>1.52</v>
      </c>
      <c r="H11" s="32">
        <v>0</v>
      </c>
      <c r="I11" s="108">
        <v>0</v>
      </c>
      <c r="J11" s="108">
        <v>0</v>
      </c>
      <c r="K11" s="108">
        <v>0</v>
      </c>
      <c r="L11" s="35">
        <f>SUM(H11:K11)</f>
        <v>0</v>
      </c>
      <c r="M11" s="107">
        <v>0</v>
      </c>
      <c r="N11" s="87">
        <v>0</v>
      </c>
      <c r="O11" s="117">
        <v>0</v>
      </c>
    </row>
    <row r="12" spans="1:15" ht="15.75" thickBot="1">
      <c r="A12" s="77" t="s">
        <v>207</v>
      </c>
      <c r="B12" s="27" t="s">
        <v>190</v>
      </c>
      <c r="C12" s="32"/>
      <c r="D12" s="108"/>
      <c r="E12" s="108"/>
      <c r="F12" s="33"/>
      <c r="G12" s="34"/>
      <c r="H12" s="32"/>
      <c r="I12" s="108"/>
      <c r="J12" s="108"/>
      <c r="K12" s="108"/>
      <c r="L12" s="35">
        <f>SUM(H12:K12)</f>
        <v>0</v>
      </c>
      <c r="M12" s="107"/>
      <c r="N12" s="87">
        <v>0</v>
      </c>
      <c r="O12" s="117">
        <v>0</v>
      </c>
    </row>
    <row r="13" spans="1:15" ht="15.75" thickBot="1">
      <c r="A13" s="75" t="s">
        <v>208</v>
      </c>
      <c r="B13" s="27" t="s">
        <v>48</v>
      </c>
      <c r="C13" s="32">
        <v>86.44</v>
      </c>
      <c r="D13" s="108">
        <v>186.02</v>
      </c>
      <c r="E13" s="108">
        <v>41.83</v>
      </c>
      <c r="F13" s="33">
        <v>22.27</v>
      </c>
      <c r="G13" s="34">
        <f t="shared" si="0"/>
        <v>336.56</v>
      </c>
      <c r="H13" s="32">
        <v>16.059999999999999</v>
      </c>
      <c r="I13" s="108">
        <v>21.95</v>
      </c>
      <c r="J13" s="108">
        <v>21.31</v>
      </c>
      <c r="K13" s="108">
        <v>19.48</v>
      </c>
      <c r="L13" s="35">
        <f>SUM(H13:K13)</f>
        <v>78.8</v>
      </c>
      <c r="M13" s="107">
        <v>4.59</v>
      </c>
      <c r="N13" s="87">
        <v>281.62176395999995</v>
      </c>
      <c r="O13" s="117">
        <v>191.78621086000001</v>
      </c>
    </row>
    <row r="14" spans="1:15" ht="15.75" thickBot="1">
      <c r="A14" s="77" t="s">
        <v>209</v>
      </c>
      <c r="B14" s="27" t="s">
        <v>49</v>
      </c>
      <c r="C14" s="32">
        <v>0</v>
      </c>
      <c r="D14" s="108">
        <v>0</v>
      </c>
      <c r="E14" s="108">
        <v>0.03</v>
      </c>
      <c r="F14" s="33">
        <v>0</v>
      </c>
      <c r="G14" s="34">
        <f t="shared" si="0"/>
        <v>0.03</v>
      </c>
      <c r="H14" s="32">
        <v>0</v>
      </c>
      <c r="I14" s="108">
        <v>0</v>
      </c>
      <c r="J14" s="108">
        <v>0</v>
      </c>
      <c r="K14" s="108">
        <v>0</v>
      </c>
      <c r="L14" s="35">
        <f>SUM(H14:K14)</f>
        <v>0</v>
      </c>
      <c r="M14" s="107">
        <v>0</v>
      </c>
      <c r="N14" s="87">
        <v>2.7049799999999999</v>
      </c>
      <c r="O14" s="117">
        <v>0</v>
      </c>
    </row>
    <row r="15" spans="1:15" ht="15.75" thickBot="1">
      <c r="A15" s="77" t="s">
        <v>210</v>
      </c>
      <c r="B15" s="27" t="s">
        <v>50</v>
      </c>
      <c r="C15" s="32">
        <v>0</v>
      </c>
      <c r="D15" s="108">
        <v>0.85</v>
      </c>
      <c r="E15" s="108">
        <v>0.53</v>
      </c>
      <c r="F15" s="33">
        <v>2.4700000000000002</v>
      </c>
      <c r="G15" s="34">
        <f t="shared" si="0"/>
        <v>3.85</v>
      </c>
      <c r="H15" s="32">
        <v>1.0900000000000001</v>
      </c>
      <c r="I15" s="108">
        <v>0</v>
      </c>
      <c r="J15" s="108">
        <v>0</v>
      </c>
      <c r="K15" s="108">
        <v>0.2</v>
      </c>
      <c r="L15" s="35">
        <f>SUM(H15:K15)</f>
        <v>1.29</v>
      </c>
      <c r="M15" s="107">
        <v>0</v>
      </c>
      <c r="N15" s="87">
        <v>0</v>
      </c>
      <c r="O15" s="117">
        <v>0.5</v>
      </c>
    </row>
    <row r="16" spans="1:15" ht="15.75" thickBot="1">
      <c r="A16" s="77" t="s">
        <v>211</v>
      </c>
      <c r="B16" s="27" t="s">
        <v>51</v>
      </c>
      <c r="C16" s="32">
        <v>0</v>
      </c>
      <c r="D16" s="108">
        <v>1.55</v>
      </c>
      <c r="E16" s="108">
        <v>0.5</v>
      </c>
      <c r="F16" s="33">
        <v>0</v>
      </c>
      <c r="G16" s="34">
        <f t="shared" si="0"/>
        <v>2.0499999999999998</v>
      </c>
      <c r="H16" s="32">
        <v>0</v>
      </c>
      <c r="I16" s="108">
        <v>0</v>
      </c>
      <c r="J16" s="108">
        <v>0</v>
      </c>
      <c r="K16" s="108">
        <v>0</v>
      </c>
      <c r="L16" s="35">
        <f>SUM(H16:K16)</f>
        <v>0</v>
      </c>
      <c r="M16" s="107">
        <v>0</v>
      </c>
      <c r="N16" s="87">
        <v>0</v>
      </c>
      <c r="O16" s="117">
        <v>0.679975</v>
      </c>
    </row>
    <row r="17" spans="1:15" ht="15.75" thickBot="1">
      <c r="A17" s="76" t="s">
        <v>212</v>
      </c>
      <c r="B17" s="27" t="s">
        <v>52</v>
      </c>
      <c r="C17" s="32">
        <v>0</v>
      </c>
      <c r="D17" s="108">
        <v>0</v>
      </c>
      <c r="E17" s="108">
        <v>0</v>
      </c>
      <c r="F17" s="33">
        <v>0</v>
      </c>
      <c r="G17" s="34">
        <f t="shared" si="0"/>
        <v>0</v>
      </c>
      <c r="H17" s="32">
        <v>0</v>
      </c>
      <c r="I17" s="108">
        <v>0</v>
      </c>
      <c r="J17" s="108">
        <v>0</v>
      </c>
      <c r="K17" s="108">
        <v>0</v>
      </c>
      <c r="L17" s="35">
        <f>SUM(H17:K17)</f>
        <v>0</v>
      </c>
      <c r="M17" s="107">
        <v>0</v>
      </c>
      <c r="N17" s="87">
        <v>0</v>
      </c>
      <c r="O17" s="117">
        <v>5.9930000000000001E-3</v>
      </c>
    </row>
    <row r="18" spans="1:15" ht="15.75" thickBot="1">
      <c r="A18" s="75" t="s">
        <v>213</v>
      </c>
      <c r="B18" s="27" t="s">
        <v>53</v>
      </c>
      <c r="C18" s="32">
        <v>5.68</v>
      </c>
      <c r="D18" s="108">
        <v>0.95</v>
      </c>
      <c r="E18" s="108">
        <v>2.98</v>
      </c>
      <c r="F18" s="33">
        <v>3.23</v>
      </c>
      <c r="G18" s="34">
        <f t="shared" si="0"/>
        <v>12.84</v>
      </c>
      <c r="H18" s="32">
        <v>15.38</v>
      </c>
      <c r="I18" s="108">
        <v>2.2400000000000002</v>
      </c>
      <c r="J18" s="108">
        <v>5.19</v>
      </c>
      <c r="K18" s="108">
        <v>6.39</v>
      </c>
      <c r="L18" s="35">
        <f>SUM(H18:K18)</f>
        <v>29.200000000000003</v>
      </c>
      <c r="M18" s="107">
        <v>28.18</v>
      </c>
      <c r="N18" s="87">
        <v>4.1332013999999999</v>
      </c>
      <c r="O18" s="117">
        <v>13.72010848</v>
      </c>
    </row>
    <row r="19" spans="1:15" ht="15.75" thickBot="1">
      <c r="A19" s="75" t="s">
        <v>214</v>
      </c>
      <c r="B19" s="27" t="s">
        <v>54</v>
      </c>
      <c r="C19" s="32">
        <v>0</v>
      </c>
      <c r="D19" s="108">
        <v>0</v>
      </c>
      <c r="E19" s="108">
        <v>0.03</v>
      </c>
      <c r="F19" s="33">
        <v>0.01</v>
      </c>
      <c r="G19" s="34">
        <f t="shared" si="0"/>
        <v>0.04</v>
      </c>
      <c r="H19" s="32">
        <v>0</v>
      </c>
      <c r="I19" s="108">
        <v>0</v>
      </c>
      <c r="J19" s="108">
        <v>0</v>
      </c>
      <c r="K19" s="108">
        <v>0</v>
      </c>
      <c r="L19" s="35">
        <f>SUM(H19:K19)</f>
        <v>0</v>
      </c>
      <c r="M19" s="107">
        <v>0</v>
      </c>
      <c r="N19" s="87">
        <v>0</v>
      </c>
      <c r="O19" s="117">
        <v>0</v>
      </c>
    </row>
    <row r="20" spans="1:15" ht="15.75" thickBot="1">
      <c r="A20" s="75" t="s">
        <v>215</v>
      </c>
      <c r="B20" s="27" t="s">
        <v>55</v>
      </c>
      <c r="C20" s="32">
        <v>0</v>
      </c>
      <c r="D20" s="108">
        <v>0</v>
      </c>
      <c r="E20" s="108">
        <v>0</v>
      </c>
      <c r="F20" s="33">
        <v>0</v>
      </c>
      <c r="G20" s="34">
        <f t="shared" si="0"/>
        <v>0</v>
      </c>
      <c r="H20" s="32">
        <v>0</v>
      </c>
      <c r="I20" s="108">
        <v>0</v>
      </c>
      <c r="J20" s="108">
        <v>0.3</v>
      </c>
      <c r="K20" s="108">
        <v>0</v>
      </c>
      <c r="L20" s="35">
        <f>SUM(H20:K20)</f>
        <v>0.3</v>
      </c>
      <c r="M20" s="107">
        <v>0</v>
      </c>
      <c r="N20" s="87">
        <v>0</v>
      </c>
      <c r="O20" s="117">
        <v>0</v>
      </c>
    </row>
    <row r="21" spans="1:15" ht="15.75" thickBot="1">
      <c r="A21" s="77" t="s">
        <v>216</v>
      </c>
      <c r="B21" s="27" t="s">
        <v>57</v>
      </c>
      <c r="C21" s="32">
        <v>0</v>
      </c>
      <c r="D21" s="108">
        <v>0</v>
      </c>
      <c r="E21" s="108">
        <v>0.03</v>
      </c>
      <c r="F21" s="33">
        <v>0</v>
      </c>
      <c r="G21" s="34">
        <f>SUM(C21:F21)</f>
        <v>0.03</v>
      </c>
      <c r="H21" s="32">
        <v>0</v>
      </c>
      <c r="I21" s="108">
        <v>0</v>
      </c>
      <c r="J21" s="108">
        <v>0.14000000000000001</v>
      </c>
      <c r="K21" s="108">
        <v>0</v>
      </c>
      <c r="L21" s="35">
        <f>SUM(H21:K21)</f>
        <v>0.14000000000000001</v>
      </c>
      <c r="M21" s="107">
        <v>0</v>
      </c>
      <c r="N21" s="87">
        <v>0</v>
      </c>
      <c r="O21" s="117">
        <v>0</v>
      </c>
    </row>
    <row r="22" spans="1:15" ht="15.75" thickBot="1">
      <c r="A22" s="75" t="s">
        <v>217</v>
      </c>
      <c r="B22" s="27" t="s">
        <v>56</v>
      </c>
      <c r="C22" s="32">
        <v>0</v>
      </c>
      <c r="D22" s="108">
        <v>0.02</v>
      </c>
      <c r="E22" s="108">
        <v>0.01</v>
      </c>
      <c r="F22" s="33">
        <v>0</v>
      </c>
      <c r="G22" s="34">
        <f t="shared" si="0"/>
        <v>0.03</v>
      </c>
      <c r="H22" s="32">
        <v>0</v>
      </c>
      <c r="I22" s="108">
        <v>0.09</v>
      </c>
      <c r="J22" s="108">
        <v>0</v>
      </c>
      <c r="K22" s="108">
        <v>0</v>
      </c>
      <c r="L22" s="35">
        <f>SUM(H22:K22)</f>
        <v>0.09</v>
      </c>
      <c r="M22" s="107">
        <v>0</v>
      </c>
      <c r="N22" s="87">
        <v>0</v>
      </c>
      <c r="O22" s="117">
        <v>0</v>
      </c>
    </row>
    <row r="23" spans="1:15" ht="15.75" thickBot="1">
      <c r="A23" s="75" t="s">
        <v>218</v>
      </c>
      <c r="B23" s="27" t="s">
        <v>58</v>
      </c>
      <c r="C23" s="32">
        <v>13.82</v>
      </c>
      <c r="D23" s="108">
        <v>16.239999999999998</v>
      </c>
      <c r="E23" s="108">
        <v>5.71</v>
      </c>
      <c r="F23" s="33">
        <v>0.47</v>
      </c>
      <c r="G23" s="34">
        <f t="shared" si="0"/>
        <v>36.239999999999995</v>
      </c>
      <c r="H23" s="32">
        <v>0.75</v>
      </c>
      <c r="I23" s="108">
        <v>0</v>
      </c>
      <c r="J23" s="108">
        <v>6.14</v>
      </c>
      <c r="K23" s="108">
        <v>3.08</v>
      </c>
      <c r="L23" s="35">
        <f>SUM(H23:K23)</f>
        <v>9.9699999999999989</v>
      </c>
      <c r="M23" s="107">
        <v>0.2</v>
      </c>
      <c r="N23" s="87">
        <v>1.07377506</v>
      </c>
      <c r="O23" s="117">
        <v>45.624616570000001</v>
      </c>
    </row>
    <row r="24" spans="1:15" ht="15.75" thickBot="1">
      <c r="A24" s="75" t="s">
        <v>219</v>
      </c>
      <c r="B24" s="27" t="s">
        <v>59</v>
      </c>
      <c r="C24" s="32">
        <v>1.88</v>
      </c>
      <c r="D24" s="108">
        <v>0.7</v>
      </c>
      <c r="E24" s="108">
        <v>3.75</v>
      </c>
      <c r="F24" s="33">
        <v>3.98</v>
      </c>
      <c r="G24" s="34">
        <f t="shared" si="0"/>
        <v>10.31</v>
      </c>
      <c r="H24" s="32">
        <v>0.96</v>
      </c>
      <c r="I24" s="108">
        <v>0.66</v>
      </c>
      <c r="J24" s="108">
        <v>5.32</v>
      </c>
      <c r="K24" s="108">
        <v>9.84</v>
      </c>
      <c r="L24" s="35">
        <f>SUM(H24:K24)</f>
        <v>16.78</v>
      </c>
      <c r="M24" s="107">
        <v>23.23</v>
      </c>
      <c r="N24" s="87">
        <v>10.797332749999999</v>
      </c>
      <c r="O24" s="117">
        <v>4.5515597799999998</v>
      </c>
    </row>
    <row r="25" spans="1:15" ht="15.75" thickBot="1">
      <c r="A25" s="77" t="s">
        <v>220</v>
      </c>
      <c r="B25" s="27" t="s">
        <v>191</v>
      </c>
      <c r="C25" s="32"/>
      <c r="D25" s="108"/>
      <c r="E25" s="108"/>
      <c r="F25" s="33"/>
      <c r="G25" s="34"/>
      <c r="H25" s="32"/>
      <c r="I25" s="108"/>
      <c r="J25" s="108"/>
      <c r="K25" s="108"/>
      <c r="L25" s="35"/>
      <c r="M25" s="107"/>
      <c r="N25" s="87">
        <v>0</v>
      </c>
      <c r="O25" s="117">
        <v>0</v>
      </c>
    </row>
    <row r="26" spans="1:15" ht="15.75" thickBot="1">
      <c r="A26" s="75" t="s">
        <v>221</v>
      </c>
      <c r="B26" s="27" t="s">
        <v>60</v>
      </c>
      <c r="C26" s="32">
        <v>3.1</v>
      </c>
      <c r="D26" s="108">
        <v>18.100000000000001</v>
      </c>
      <c r="E26" s="108">
        <v>1.97</v>
      </c>
      <c r="F26" s="33">
        <v>8.3000000000000007</v>
      </c>
      <c r="G26" s="34">
        <f t="shared" si="0"/>
        <v>31.470000000000002</v>
      </c>
      <c r="H26" s="32">
        <v>0.94</v>
      </c>
      <c r="I26" s="108">
        <v>0</v>
      </c>
      <c r="J26" s="108">
        <v>0</v>
      </c>
      <c r="K26" s="108">
        <v>0.45</v>
      </c>
      <c r="L26" s="35">
        <f>SUM(H26:K26)</f>
        <v>1.39</v>
      </c>
      <c r="M26" s="107">
        <v>8.07</v>
      </c>
      <c r="N26" s="87">
        <v>0.73827733000000006</v>
      </c>
      <c r="O26" s="117">
        <v>4.9803547999999997</v>
      </c>
    </row>
    <row r="27" spans="1:15" ht="15.75" thickBot="1">
      <c r="A27" s="77" t="s">
        <v>222</v>
      </c>
      <c r="B27" s="27" t="s">
        <v>61</v>
      </c>
      <c r="C27" s="32">
        <v>0</v>
      </c>
      <c r="D27" s="108">
        <v>0</v>
      </c>
      <c r="E27" s="108">
        <v>0</v>
      </c>
      <c r="F27" s="33">
        <v>0</v>
      </c>
      <c r="G27" s="34">
        <f t="shared" si="0"/>
        <v>0</v>
      </c>
      <c r="H27" s="32">
        <v>0</v>
      </c>
      <c r="I27" s="108">
        <v>1</v>
      </c>
      <c r="J27" s="108">
        <v>0</v>
      </c>
      <c r="K27" s="108">
        <v>0</v>
      </c>
      <c r="L27" s="35">
        <f>SUM(H27:K27)</f>
        <v>1</v>
      </c>
      <c r="M27" s="107">
        <v>0</v>
      </c>
      <c r="N27" s="87">
        <v>0</v>
      </c>
      <c r="O27" s="117">
        <v>0</v>
      </c>
    </row>
    <row r="28" spans="1:15" ht="15.75" thickBot="1">
      <c r="A28" s="77" t="s">
        <v>223</v>
      </c>
      <c r="B28" s="27" t="s">
        <v>62</v>
      </c>
      <c r="C28" s="32">
        <v>0</v>
      </c>
      <c r="D28" s="108">
        <v>0</v>
      </c>
      <c r="E28" s="108">
        <v>0</v>
      </c>
      <c r="F28" s="33">
        <v>0.03</v>
      </c>
      <c r="G28" s="34">
        <f t="shared" si="0"/>
        <v>0.03</v>
      </c>
      <c r="H28" s="32">
        <v>0</v>
      </c>
      <c r="I28" s="108">
        <v>1.46</v>
      </c>
      <c r="J28" s="108">
        <v>0.11</v>
      </c>
      <c r="K28" s="108">
        <v>0</v>
      </c>
      <c r="L28" s="35">
        <f>SUM(H28:K28)</f>
        <v>1.57</v>
      </c>
      <c r="M28" s="107">
        <v>4.2699999999999996</v>
      </c>
      <c r="N28" s="87">
        <v>1.3110677399999999</v>
      </c>
      <c r="O28" s="117">
        <v>1.1000000000000001</v>
      </c>
    </row>
    <row r="29" spans="1:15" ht="15.75" thickBot="1">
      <c r="A29" s="75" t="s">
        <v>224</v>
      </c>
      <c r="B29" s="27" t="s">
        <v>63</v>
      </c>
      <c r="C29" s="32">
        <v>0</v>
      </c>
      <c r="D29" s="108">
        <v>73.22</v>
      </c>
      <c r="E29" s="108">
        <v>58.27</v>
      </c>
      <c r="F29" s="33">
        <v>0</v>
      </c>
      <c r="G29" s="34">
        <f t="shared" si="0"/>
        <v>131.49</v>
      </c>
      <c r="H29" s="32">
        <v>3.75</v>
      </c>
      <c r="I29" s="108">
        <v>3.76</v>
      </c>
      <c r="J29" s="108">
        <v>1.58</v>
      </c>
      <c r="K29" s="108">
        <v>0</v>
      </c>
      <c r="L29" s="35">
        <f>SUM(H29:K29)</f>
        <v>9.09</v>
      </c>
      <c r="M29" s="107">
        <v>0</v>
      </c>
      <c r="N29" s="87">
        <v>0</v>
      </c>
      <c r="O29" s="117">
        <v>0</v>
      </c>
    </row>
    <row r="30" spans="1:15" ht="15.75" thickBot="1">
      <c r="A30" s="77" t="s">
        <v>225</v>
      </c>
      <c r="B30" s="27" t="s">
        <v>64</v>
      </c>
      <c r="C30" s="32">
        <v>0</v>
      </c>
      <c r="D30" s="108">
        <v>0</v>
      </c>
      <c r="E30" s="108">
        <v>0</v>
      </c>
      <c r="F30" s="33">
        <v>0.03</v>
      </c>
      <c r="G30" s="34">
        <f t="shared" si="0"/>
        <v>0.03</v>
      </c>
      <c r="H30" s="32">
        <v>0</v>
      </c>
      <c r="I30" s="108">
        <v>0</v>
      </c>
      <c r="J30" s="108">
        <v>0</v>
      </c>
      <c r="K30" s="108">
        <v>0</v>
      </c>
      <c r="L30" s="35">
        <f>SUM(H30:K30)</f>
        <v>0</v>
      </c>
      <c r="M30" s="107">
        <v>2</v>
      </c>
      <c r="N30" s="87">
        <v>2</v>
      </c>
      <c r="O30" s="117">
        <v>8.6271429999999996E-2</v>
      </c>
    </row>
    <row r="31" spans="1:15" ht="15.75" thickBot="1">
      <c r="A31" s="75" t="s">
        <v>226</v>
      </c>
      <c r="B31" s="27" t="s">
        <v>65</v>
      </c>
      <c r="C31" s="32">
        <v>12.95</v>
      </c>
      <c r="D31" s="108">
        <v>105.47</v>
      </c>
      <c r="E31" s="108">
        <v>36.979999999999997</v>
      </c>
      <c r="F31" s="33">
        <v>7.02</v>
      </c>
      <c r="G31" s="34">
        <f t="shared" si="0"/>
        <v>162.42000000000002</v>
      </c>
      <c r="H31" s="32">
        <v>7.14</v>
      </c>
      <c r="I31" s="108">
        <v>40.29</v>
      </c>
      <c r="J31" s="108">
        <v>10.97</v>
      </c>
      <c r="K31" s="108">
        <v>18.190000000000001</v>
      </c>
      <c r="L31" s="35">
        <f>SUM(H31:K31)</f>
        <v>76.59</v>
      </c>
      <c r="M31" s="107">
        <v>9.75</v>
      </c>
      <c r="N31" s="87">
        <v>15.17028067</v>
      </c>
      <c r="O31" s="117">
        <v>43.686365509999995</v>
      </c>
    </row>
    <row r="32" spans="1:15" ht="15.75" thickBot="1">
      <c r="A32" s="75" t="s">
        <v>227</v>
      </c>
      <c r="B32" s="28" t="s">
        <v>66</v>
      </c>
      <c r="C32" s="37">
        <v>0</v>
      </c>
      <c r="D32" s="111">
        <v>0</v>
      </c>
      <c r="E32" s="111">
        <v>0</v>
      </c>
      <c r="F32" s="36">
        <v>0</v>
      </c>
      <c r="G32" s="34">
        <f t="shared" si="0"/>
        <v>0</v>
      </c>
      <c r="H32" s="37">
        <v>0</v>
      </c>
      <c r="I32" s="111">
        <v>0</v>
      </c>
      <c r="J32" s="111">
        <v>0</v>
      </c>
      <c r="K32" s="111">
        <v>0</v>
      </c>
      <c r="L32" s="35">
        <f>SUM(H32:K32)</f>
        <v>0</v>
      </c>
      <c r="M32" s="38">
        <v>0.1</v>
      </c>
      <c r="N32" s="87">
        <v>0</v>
      </c>
      <c r="O32" s="117">
        <v>0</v>
      </c>
    </row>
    <row r="33" spans="1:15" ht="16.5" thickTop="1" thickBot="1">
      <c r="A33" s="77" t="s">
        <v>228</v>
      </c>
      <c r="B33" s="26" t="s">
        <v>192</v>
      </c>
      <c r="C33" s="48"/>
      <c r="D33" s="63"/>
      <c r="E33" s="63"/>
      <c r="F33" s="31"/>
      <c r="G33" s="34"/>
      <c r="H33" s="48"/>
      <c r="I33" s="63"/>
      <c r="J33" s="63"/>
      <c r="K33" s="111"/>
      <c r="L33" s="35"/>
      <c r="M33" s="153"/>
      <c r="N33" s="87">
        <v>0</v>
      </c>
      <c r="O33" s="117">
        <v>0</v>
      </c>
    </row>
    <row r="34" spans="1:15" ht="16.5" thickTop="1" thickBot="1">
      <c r="A34" s="75" t="s">
        <v>229</v>
      </c>
      <c r="B34" s="26" t="s">
        <v>68</v>
      </c>
      <c r="C34" s="32">
        <v>21</v>
      </c>
      <c r="D34" s="108">
        <v>5.65</v>
      </c>
      <c r="E34" s="108">
        <v>7.44</v>
      </c>
      <c r="F34" s="33">
        <v>6.87</v>
      </c>
      <c r="G34" s="34">
        <f t="shared" si="0"/>
        <v>40.959999999999994</v>
      </c>
      <c r="H34" s="32">
        <v>12.82</v>
      </c>
      <c r="I34" s="108">
        <v>1.65</v>
      </c>
      <c r="J34" s="108">
        <v>0.11</v>
      </c>
      <c r="K34" s="109">
        <v>0.8</v>
      </c>
      <c r="L34" s="35">
        <f>SUM(H34:K34)</f>
        <v>15.38</v>
      </c>
      <c r="M34" s="156">
        <v>0.08</v>
      </c>
      <c r="N34" s="87">
        <v>6.9422212400000003</v>
      </c>
      <c r="O34" s="117">
        <v>5.64284345</v>
      </c>
    </row>
    <row r="35" spans="1:15" ht="16.5" thickTop="1" thickBot="1">
      <c r="A35" s="77" t="s">
        <v>230</v>
      </c>
      <c r="B35" s="27" t="s">
        <v>70</v>
      </c>
      <c r="C35" s="32">
        <v>0</v>
      </c>
      <c r="D35" s="108">
        <v>0</v>
      </c>
      <c r="E35" s="108">
        <v>0</v>
      </c>
      <c r="F35" s="33">
        <v>0</v>
      </c>
      <c r="G35" s="34">
        <f>SUM(C35:F35)</f>
        <v>0</v>
      </c>
      <c r="H35" s="32">
        <v>0</v>
      </c>
      <c r="I35" s="108">
        <v>0</v>
      </c>
      <c r="J35" s="108">
        <v>0</v>
      </c>
      <c r="K35" s="109">
        <v>3</v>
      </c>
      <c r="L35" s="35">
        <f>SUM(H35:K35)</f>
        <v>3</v>
      </c>
      <c r="M35" s="152">
        <v>2</v>
      </c>
      <c r="N35" s="87">
        <v>0</v>
      </c>
      <c r="O35" s="117">
        <v>0</v>
      </c>
    </row>
    <row r="36" spans="1:15" ht="16.5" thickTop="1" thickBot="1">
      <c r="A36" s="75" t="s">
        <v>231</v>
      </c>
      <c r="B36" s="27" t="s">
        <v>72</v>
      </c>
      <c r="C36" s="32">
        <v>0</v>
      </c>
      <c r="D36" s="108">
        <v>0</v>
      </c>
      <c r="E36" s="108">
        <v>0</v>
      </c>
      <c r="F36" s="33">
        <v>0.52</v>
      </c>
      <c r="G36" s="34">
        <f>SUM(C36:F36)</f>
        <v>0.52</v>
      </c>
      <c r="H36" s="32">
        <v>0</v>
      </c>
      <c r="I36" s="108">
        <v>0</v>
      </c>
      <c r="J36" s="108">
        <v>0</v>
      </c>
      <c r="K36" s="109">
        <v>0</v>
      </c>
      <c r="L36" s="35">
        <f>SUM(H36:K36)</f>
        <v>0</v>
      </c>
      <c r="M36" s="152">
        <v>0</v>
      </c>
      <c r="N36" s="87">
        <v>0</v>
      </c>
      <c r="O36" s="117">
        <v>0</v>
      </c>
    </row>
    <row r="37" spans="1:15" ht="16.5" thickTop="1" thickBot="1">
      <c r="A37" s="77" t="s">
        <v>232</v>
      </c>
      <c r="B37" s="27" t="s">
        <v>69</v>
      </c>
      <c r="C37" s="32">
        <v>0</v>
      </c>
      <c r="D37" s="108">
        <v>0</v>
      </c>
      <c r="E37" s="108">
        <v>0</v>
      </c>
      <c r="F37" s="33">
        <v>0.06</v>
      </c>
      <c r="G37" s="34">
        <f t="shared" si="0"/>
        <v>0.06</v>
      </c>
      <c r="H37" s="32">
        <v>0.05</v>
      </c>
      <c r="I37" s="108">
        <v>0</v>
      </c>
      <c r="J37" s="108">
        <v>7.0000000000000007E-2</v>
      </c>
      <c r="K37" s="109">
        <v>0</v>
      </c>
      <c r="L37" s="35">
        <f>SUM(H37:K37)</f>
        <v>0.12000000000000001</v>
      </c>
      <c r="M37" s="152">
        <v>0.1</v>
      </c>
      <c r="N37" s="87">
        <v>0</v>
      </c>
      <c r="O37" s="117">
        <v>20</v>
      </c>
    </row>
    <row r="38" spans="1:15" ht="16.5" thickTop="1" thickBot="1">
      <c r="A38" s="75" t="s">
        <v>233</v>
      </c>
      <c r="B38" s="27" t="s">
        <v>71</v>
      </c>
      <c r="C38" s="32">
        <v>7.0000000000000007E-2</v>
      </c>
      <c r="D38" s="108">
        <v>1.66</v>
      </c>
      <c r="E38" s="108">
        <v>0</v>
      </c>
      <c r="F38" s="33">
        <v>0</v>
      </c>
      <c r="G38" s="34">
        <f t="shared" si="0"/>
        <v>1.73</v>
      </c>
      <c r="H38" s="32">
        <v>0</v>
      </c>
      <c r="I38" s="108">
        <v>0</v>
      </c>
      <c r="J38" s="108">
        <v>0</v>
      </c>
      <c r="K38" s="109">
        <v>0.2</v>
      </c>
      <c r="L38" s="35">
        <f>SUM(H38:K38)</f>
        <v>0.2</v>
      </c>
      <c r="M38" s="152">
        <v>0.2</v>
      </c>
      <c r="N38" s="87">
        <v>0.21959999999999999</v>
      </c>
      <c r="O38" s="117">
        <v>0</v>
      </c>
    </row>
    <row r="39" spans="1:15" ht="16.5" thickTop="1" thickBot="1">
      <c r="A39" s="75" t="s">
        <v>234</v>
      </c>
      <c r="B39" s="27" t="s">
        <v>73</v>
      </c>
      <c r="C39" s="32">
        <v>1.99</v>
      </c>
      <c r="D39" s="108">
        <v>15.92</v>
      </c>
      <c r="E39" s="108">
        <v>15.56</v>
      </c>
      <c r="F39" s="33">
        <v>5.0599999999999996</v>
      </c>
      <c r="G39" s="34">
        <f t="shared" si="0"/>
        <v>38.53</v>
      </c>
      <c r="H39" s="32">
        <v>0.57999999999999996</v>
      </c>
      <c r="I39" s="108">
        <v>20.260000000000002</v>
      </c>
      <c r="J39" s="108">
        <v>9.6300000000000008</v>
      </c>
      <c r="K39" s="109">
        <v>29.23</v>
      </c>
      <c r="L39" s="35">
        <f>SUM(H39:K39)</f>
        <v>59.7</v>
      </c>
      <c r="M39" s="152">
        <v>1.01</v>
      </c>
      <c r="N39" s="87">
        <v>0.16489217</v>
      </c>
      <c r="O39" s="117">
        <v>1.96695087</v>
      </c>
    </row>
    <row r="40" spans="1:15" ht="16.5" thickTop="1" thickBot="1">
      <c r="A40" s="75" t="s">
        <v>235</v>
      </c>
      <c r="B40" s="27" t="s">
        <v>74</v>
      </c>
      <c r="C40" s="32">
        <v>0</v>
      </c>
      <c r="D40" s="108">
        <v>0</v>
      </c>
      <c r="E40" s="108">
        <v>0</v>
      </c>
      <c r="F40" s="33">
        <v>0</v>
      </c>
      <c r="G40" s="34">
        <f t="shared" si="0"/>
        <v>0</v>
      </c>
      <c r="H40" s="32">
        <v>0</v>
      </c>
      <c r="I40" s="108">
        <v>0</v>
      </c>
      <c r="J40" s="108">
        <v>0</v>
      </c>
      <c r="K40" s="109">
        <v>0</v>
      </c>
      <c r="L40" s="35">
        <f>SUM(H40:K40)</f>
        <v>0</v>
      </c>
      <c r="M40" s="152">
        <v>0</v>
      </c>
      <c r="N40" s="87">
        <v>0</v>
      </c>
      <c r="O40" s="117">
        <v>0</v>
      </c>
    </row>
    <row r="41" spans="1:15" ht="16.5" thickTop="1" thickBot="1">
      <c r="A41" s="75" t="s">
        <v>236</v>
      </c>
      <c r="B41" s="27" t="s">
        <v>75</v>
      </c>
      <c r="C41" s="32">
        <v>4.72</v>
      </c>
      <c r="D41" s="108">
        <v>0.15</v>
      </c>
      <c r="E41" s="108">
        <v>0.05</v>
      </c>
      <c r="F41" s="33">
        <v>0.2</v>
      </c>
      <c r="G41" s="34">
        <f t="shared" si="0"/>
        <v>5.12</v>
      </c>
      <c r="H41" s="32">
        <v>0.02</v>
      </c>
      <c r="I41" s="108">
        <v>0.48</v>
      </c>
      <c r="J41" s="108">
        <v>0.6</v>
      </c>
      <c r="K41" s="109">
        <v>0</v>
      </c>
      <c r="L41" s="35">
        <f>SUM(H41:K41)</f>
        <v>1.1000000000000001</v>
      </c>
      <c r="M41" s="152">
        <v>11.1</v>
      </c>
      <c r="N41" s="87">
        <v>7.4999999999999997E-2</v>
      </c>
      <c r="O41" s="117">
        <v>0.84950031000000004</v>
      </c>
    </row>
    <row r="42" spans="1:15" s="85" customFormat="1" ht="16.5" thickTop="1" thickBot="1">
      <c r="A42" s="78" t="s">
        <v>244</v>
      </c>
      <c r="B42" s="79" t="s">
        <v>76</v>
      </c>
      <c r="C42" s="81">
        <v>0</v>
      </c>
      <c r="D42" s="82">
        <v>0</v>
      </c>
      <c r="E42" s="82">
        <v>0</v>
      </c>
      <c r="F42" s="80">
        <v>0</v>
      </c>
      <c r="G42" s="83">
        <f t="shared" si="0"/>
        <v>0</v>
      </c>
      <c r="H42" s="81">
        <v>0</v>
      </c>
      <c r="I42" s="82">
        <v>0</v>
      </c>
      <c r="J42" s="82">
        <v>0</v>
      </c>
      <c r="K42" s="110">
        <v>0</v>
      </c>
      <c r="L42" s="84">
        <f>SUM(H42:K42)</f>
        <v>0</v>
      </c>
      <c r="M42" s="151">
        <v>0</v>
      </c>
      <c r="N42" s="87">
        <v>0</v>
      </c>
      <c r="O42" s="160">
        <v>0</v>
      </c>
    </row>
    <row r="43" spans="1:15" s="85" customFormat="1" ht="16.5" thickTop="1" thickBot="1">
      <c r="A43" s="78"/>
      <c r="B43" s="79" t="s">
        <v>77</v>
      </c>
      <c r="C43" s="81">
        <v>0.03</v>
      </c>
      <c r="D43" s="82">
        <v>0</v>
      </c>
      <c r="E43" s="82">
        <v>0</v>
      </c>
      <c r="F43" s="80">
        <v>2.08</v>
      </c>
      <c r="G43" s="83">
        <f t="shared" si="0"/>
        <v>2.11</v>
      </c>
      <c r="H43" s="81">
        <v>0</v>
      </c>
      <c r="I43" s="82">
        <v>0</v>
      </c>
      <c r="J43" s="82">
        <v>0.11</v>
      </c>
      <c r="K43" s="110">
        <v>0</v>
      </c>
      <c r="L43" s="84">
        <f>SUM(H43:K43)</f>
        <v>0.11</v>
      </c>
      <c r="M43" s="151">
        <v>0.57999999999999996</v>
      </c>
      <c r="N43" s="87">
        <v>0.13497314000000002</v>
      </c>
      <c r="O43" s="160">
        <v>0.22</v>
      </c>
    </row>
    <row r="44" spans="1:15" ht="16.5" thickTop="1" thickBot="1">
      <c r="A44" s="75" t="s">
        <v>237</v>
      </c>
      <c r="B44" s="27" t="s">
        <v>78</v>
      </c>
      <c r="C44" s="32">
        <v>5.13</v>
      </c>
      <c r="D44" s="108">
        <v>18.600000000000001</v>
      </c>
      <c r="E44" s="108">
        <v>5.82</v>
      </c>
      <c r="F44" s="33">
        <v>0</v>
      </c>
      <c r="G44" s="34">
        <f t="shared" si="0"/>
        <v>29.55</v>
      </c>
      <c r="H44" s="32">
        <v>0</v>
      </c>
      <c r="I44" s="108">
        <v>0</v>
      </c>
      <c r="J44" s="108">
        <v>0</v>
      </c>
      <c r="K44" s="109">
        <v>1.53</v>
      </c>
      <c r="L44" s="35">
        <f>SUM(H44:K44)</f>
        <v>1.53</v>
      </c>
      <c r="M44" s="152">
        <v>0</v>
      </c>
      <c r="N44" s="87">
        <v>0</v>
      </c>
      <c r="O44" s="161">
        <v>0</v>
      </c>
    </row>
    <row r="45" spans="1:15" ht="16.5" thickTop="1" thickBot="1">
      <c r="A45" s="75" t="s">
        <v>238</v>
      </c>
      <c r="B45" s="27" t="s">
        <v>79</v>
      </c>
      <c r="C45" s="32">
        <v>0</v>
      </c>
      <c r="D45" s="108">
        <v>0</v>
      </c>
      <c r="E45" s="108">
        <v>0</v>
      </c>
      <c r="F45" s="33">
        <v>0.6</v>
      </c>
      <c r="G45" s="34">
        <f t="shared" si="0"/>
        <v>0.6</v>
      </c>
      <c r="H45" s="32">
        <v>0</v>
      </c>
      <c r="I45" s="108">
        <v>0</v>
      </c>
      <c r="J45" s="108">
        <v>0</v>
      </c>
      <c r="K45" s="109">
        <v>0</v>
      </c>
      <c r="L45" s="35">
        <f>SUM(H45:K45)</f>
        <v>0</v>
      </c>
      <c r="M45" s="152">
        <v>0</v>
      </c>
      <c r="N45" s="87">
        <v>0</v>
      </c>
      <c r="O45" s="161">
        <v>8.9134899999999996E-3</v>
      </c>
    </row>
    <row r="46" spans="1:15" ht="16.5" thickTop="1" thickBot="1">
      <c r="A46" s="75" t="s">
        <v>239</v>
      </c>
      <c r="B46" s="27" t="s">
        <v>80</v>
      </c>
      <c r="C46" s="32">
        <v>0</v>
      </c>
      <c r="D46" s="108">
        <v>0.27</v>
      </c>
      <c r="E46" s="108">
        <v>0.03</v>
      </c>
      <c r="F46" s="33">
        <v>3.06</v>
      </c>
      <c r="G46" s="34">
        <f t="shared" si="0"/>
        <v>3.3600000000000003</v>
      </c>
      <c r="H46" s="32">
        <v>0.59</v>
      </c>
      <c r="I46" s="108">
        <v>0</v>
      </c>
      <c r="J46" s="108">
        <v>0.61</v>
      </c>
      <c r="K46" s="109">
        <v>1.1100000000000001</v>
      </c>
      <c r="L46" s="35">
        <f>SUM(H46:K46)</f>
        <v>2.31</v>
      </c>
      <c r="M46" s="155">
        <v>1.4290898999999999</v>
      </c>
      <c r="N46" s="87">
        <v>0</v>
      </c>
      <c r="O46" s="161">
        <v>0</v>
      </c>
    </row>
    <row r="47" spans="1:15" ht="16.5" thickTop="1" thickBot="1">
      <c r="A47" s="75" t="s">
        <v>240</v>
      </c>
      <c r="B47" s="27" t="s">
        <v>81</v>
      </c>
      <c r="C47" s="32">
        <v>0</v>
      </c>
      <c r="D47" s="108">
        <v>0.95</v>
      </c>
      <c r="E47" s="108">
        <v>1.53</v>
      </c>
      <c r="F47" s="33">
        <v>0</v>
      </c>
      <c r="G47" s="34">
        <f t="shared" si="0"/>
        <v>2.48</v>
      </c>
      <c r="H47" s="32">
        <v>0</v>
      </c>
      <c r="I47" s="108">
        <v>0</v>
      </c>
      <c r="J47" s="108">
        <v>1</v>
      </c>
      <c r="K47" s="109">
        <v>0.01</v>
      </c>
      <c r="L47" s="35">
        <f>SUM(H47:K47)</f>
        <v>1.01</v>
      </c>
      <c r="M47" s="155">
        <v>2.7700000000000001E-4</v>
      </c>
      <c r="N47" s="87">
        <v>-4.2670000000000003E-5</v>
      </c>
      <c r="O47" s="161">
        <v>0</v>
      </c>
    </row>
    <row r="48" spans="1:15" ht="16.5" thickTop="1" thickBot="1">
      <c r="A48" s="75" t="s">
        <v>241</v>
      </c>
      <c r="B48" s="27" t="s">
        <v>82</v>
      </c>
      <c r="C48" s="32">
        <v>0</v>
      </c>
      <c r="D48" s="108">
        <v>0</v>
      </c>
      <c r="E48" s="108">
        <v>0</v>
      </c>
      <c r="F48" s="33">
        <v>1.35</v>
      </c>
      <c r="G48" s="34">
        <f t="shared" si="0"/>
        <v>1.35</v>
      </c>
      <c r="H48" s="32">
        <v>0.05</v>
      </c>
      <c r="I48" s="108">
        <v>0.66</v>
      </c>
      <c r="J48" s="108">
        <v>0.54</v>
      </c>
      <c r="K48" s="109">
        <v>0.02</v>
      </c>
      <c r="L48" s="35">
        <f>SUM(H48:K48)</f>
        <v>1.27</v>
      </c>
      <c r="M48" s="155">
        <v>0.4776242</v>
      </c>
      <c r="N48" s="87">
        <v>1.7000000000000001E-2</v>
      </c>
      <c r="O48" s="161">
        <v>0</v>
      </c>
    </row>
    <row r="49" spans="1:15" ht="16.5" thickTop="1" thickBot="1">
      <c r="A49" s="75" t="s">
        <v>242</v>
      </c>
      <c r="B49" s="27" t="s">
        <v>83</v>
      </c>
      <c r="C49" s="32">
        <v>0.6</v>
      </c>
      <c r="D49" s="108">
        <v>0</v>
      </c>
      <c r="E49" s="108">
        <v>0</v>
      </c>
      <c r="F49" s="33">
        <v>0</v>
      </c>
      <c r="G49" s="34">
        <f t="shared" si="0"/>
        <v>0.6</v>
      </c>
      <c r="H49" s="32">
        <v>0</v>
      </c>
      <c r="I49" s="108">
        <v>0</v>
      </c>
      <c r="J49" s="108">
        <v>0</v>
      </c>
      <c r="K49" s="109">
        <v>0</v>
      </c>
      <c r="L49" s="35">
        <f>SUM(H49:K49)</f>
        <v>0</v>
      </c>
      <c r="M49" s="155">
        <v>0</v>
      </c>
      <c r="N49" s="87">
        <v>0</v>
      </c>
      <c r="O49" s="161">
        <v>0</v>
      </c>
    </row>
    <row r="50" spans="1:15" s="30" customFormat="1" ht="16.5" thickTop="1" thickBot="1">
      <c r="A50" s="76" t="s">
        <v>243</v>
      </c>
      <c r="B50" s="50" t="s">
        <v>84</v>
      </c>
      <c r="C50" s="52">
        <v>0</v>
      </c>
      <c r="D50" s="53">
        <v>0</v>
      </c>
      <c r="E50" s="53">
        <v>0</v>
      </c>
      <c r="F50" s="51">
        <v>0</v>
      </c>
      <c r="G50" s="34">
        <f t="shared" si="0"/>
        <v>0</v>
      </c>
      <c r="H50" s="52">
        <v>0</v>
      </c>
      <c r="I50" s="53">
        <v>0</v>
      </c>
      <c r="J50" s="53">
        <v>0</v>
      </c>
      <c r="K50" s="112">
        <v>0</v>
      </c>
      <c r="L50" s="35">
        <f>SUM(H50:K50)</f>
        <v>0</v>
      </c>
      <c r="M50" s="155">
        <v>0</v>
      </c>
      <c r="N50" s="87">
        <v>0</v>
      </c>
      <c r="O50" s="161">
        <v>0</v>
      </c>
    </row>
    <row r="51" spans="1:15" ht="16.5" thickTop="1" thickBot="1">
      <c r="A51" s="75" t="s">
        <v>245</v>
      </c>
      <c r="B51" s="27" t="s">
        <v>85</v>
      </c>
      <c r="C51" s="32">
        <v>0</v>
      </c>
      <c r="D51" s="108">
        <v>0</v>
      </c>
      <c r="E51" s="108">
        <v>0</v>
      </c>
      <c r="F51" s="33">
        <v>0</v>
      </c>
      <c r="G51" s="34">
        <f t="shared" si="0"/>
        <v>0</v>
      </c>
      <c r="H51" s="32">
        <v>0</v>
      </c>
      <c r="I51" s="108">
        <v>0</v>
      </c>
      <c r="J51" s="108">
        <v>0</v>
      </c>
      <c r="K51" s="109">
        <v>0</v>
      </c>
      <c r="L51" s="35">
        <f>SUM(H51:K51)</f>
        <v>0</v>
      </c>
      <c r="M51" s="152">
        <v>0</v>
      </c>
      <c r="N51" s="87">
        <v>0</v>
      </c>
    </row>
    <row r="52" spans="1:15" ht="16.5" thickTop="1" thickBot="1">
      <c r="A52" s="75" t="s">
        <v>246</v>
      </c>
      <c r="B52" s="27" t="s">
        <v>86</v>
      </c>
      <c r="C52" s="32">
        <v>1.5</v>
      </c>
      <c r="D52" s="108">
        <v>1.59</v>
      </c>
      <c r="E52" s="108">
        <v>2.91</v>
      </c>
      <c r="F52" s="33">
        <v>7.06</v>
      </c>
      <c r="G52" s="34">
        <f t="shared" si="0"/>
        <v>13.059999999999999</v>
      </c>
      <c r="H52" s="32">
        <v>2.52</v>
      </c>
      <c r="I52" s="108">
        <v>1.37</v>
      </c>
      <c r="J52" s="108">
        <v>0.77</v>
      </c>
      <c r="K52" s="109">
        <v>0.13</v>
      </c>
      <c r="L52" s="35">
        <f>SUM(H52:K52)</f>
        <v>4.79</v>
      </c>
      <c r="M52" s="152">
        <v>0.56999999999999995</v>
      </c>
      <c r="N52" s="87">
        <v>0.87882891000000007</v>
      </c>
      <c r="O52" s="162">
        <v>6.2079250000000004</v>
      </c>
    </row>
    <row r="53" spans="1:15" ht="16.5" thickTop="1" thickBot="1">
      <c r="A53" s="75" t="s">
        <v>247</v>
      </c>
      <c r="B53" s="27" t="s">
        <v>87</v>
      </c>
      <c r="C53" s="32">
        <v>0</v>
      </c>
      <c r="D53" s="108">
        <v>0</v>
      </c>
      <c r="E53" s="108">
        <v>0.01</v>
      </c>
      <c r="F53" s="33">
        <v>0</v>
      </c>
      <c r="G53" s="34">
        <f t="shared" si="0"/>
        <v>0.01</v>
      </c>
      <c r="H53" s="32">
        <v>0</v>
      </c>
      <c r="I53" s="108">
        <v>0</v>
      </c>
      <c r="J53" s="108">
        <v>0</v>
      </c>
      <c r="K53" s="109">
        <v>0</v>
      </c>
      <c r="L53" s="35">
        <f>SUM(H53:K53)</f>
        <v>0</v>
      </c>
      <c r="M53" s="152">
        <v>0</v>
      </c>
      <c r="N53" s="87">
        <v>0</v>
      </c>
      <c r="O53" s="162">
        <v>0</v>
      </c>
    </row>
    <row r="54" spans="1:15" ht="15.75" thickBot="1">
      <c r="A54" s="75" t="s">
        <v>248</v>
      </c>
      <c r="B54" s="27" t="s">
        <v>193</v>
      </c>
      <c r="C54" s="32"/>
      <c r="D54" s="108"/>
      <c r="E54" s="108"/>
      <c r="F54" s="33"/>
      <c r="G54" s="34"/>
      <c r="H54" s="32"/>
      <c r="I54" s="108"/>
      <c r="J54" s="108"/>
      <c r="K54" s="111"/>
      <c r="L54" s="35"/>
      <c r="M54" s="157"/>
      <c r="N54" s="87">
        <v>0</v>
      </c>
      <c r="O54" s="162">
        <v>0</v>
      </c>
    </row>
    <row r="55" spans="1:15" ht="16.5" thickTop="1" thickBot="1">
      <c r="A55" s="75" t="s">
        <v>249</v>
      </c>
      <c r="B55" s="27" t="s">
        <v>88</v>
      </c>
      <c r="C55" s="32">
        <v>15.57</v>
      </c>
      <c r="D55" s="108">
        <v>6.47</v>
      </c>
      <c r="E55" s="108">
        <v>21.44</v>
      </c>
      <c r="F55" s="33">
        <v>3.15</v>
      </c>
      <c r="G55" s="34">
        <f t="shared" si="0"/>
        <v>46.63</v>
      </c>
      <c r="H55" s="32">
        <v>19.350000000000001</v>
      </c>
      <c r="I55" s="108">
        <v>8.48</v>
      </c>
      <c r="J55" s="108">
        <v>4.67</v>
      </c>
      <c r="K55" s="109">
        <v>106.55</v>
      </c>
      <c r="L55" s="35">
        <f>SUM(H55:K55)</f>
        <v>139.05000000000001</v>
      </c>
      <c r="M55" s="152">
        <v>12.13</v>
      </c>
      <c r="N55" s="87">
        <v>15.380199339999999</v>
      </c>
      <c r="O55" s="162">
        <v>27.354701120000001</v>
      </c>
    </row>
    <row r="56" spans="1:15" ht="16.5" thickTop="1" thickBot="1">
      <c r="A56" s="75" t="s">
        <v>250</v>
      </c>
      <c r="B56" s="27" t="s">
        <v>89</v>
      </c>
      <c r="C56" s="32">
        <v>0</v>
      </c>
      <c r="D56" s="108">
        <v>0</v>
      </c>
      <c r="E56" s="108">
        <v>0</v>
      </c>
      <c r="F56" s="33">
        <v>0</v>
      </c>
      <c r="G56" s="34">
        <f t="shared" si="0"/>
        <v>0</v>
      </c>
      <c r="H56" s="32">
        <v>0</v>
      </c>
      <c r="I56" s="108">
        <v>0</v>
      </c>
      <c r="J56" s="108">
        <v>0</v>
      </c>
      <c r="K56" s="109">
        <v>0</v>
      </c>
      <c r="L56" s="35">
        <f>SUM(H56:K56)</f>
        <v>0</v>
      </c>
      <c r="M56" s="152">
        <v>0</v>
      </c>
      <c r="N56" s="87">
        <v>5.3249999999999999E-2</v>
      </c>
      <c r="O56" s="162">
        <v>0</v>
      </c>
    </row>
    <row r="57" spans="1:15" ht="16.5" thickTop="1" thickBot="1">
      <c r="A57" s="75" t="s">
        <v>251</v>
      </c>
      <c r="B57" s="27" t="s">
        <v>90</v>
      </c>
      <c r="C57" s="32">
        <v>0.22</v>
      </c>
      <c r="D57" s="108">
        <v>0</v>
      </c>
      <c r="E57" s="108">
        <v>0</v>
      </c>
      <c r="F57" s="33">
        <v>0</v>
      </c>
      <c r="G57" s="34">
        <f t="shared" si="0"/>
        <v>0.22</v>
      </c>
      <c r="H57" s="32">
        <v>0</v>
      </c>
      <c r="I57" s="108">
        <v>0</v>
      </c>
      <c r="J57" s="108">
        <v>0.11</v>
      </c>
      <c r="K57" s="109">
        <v>0</v>
      </c>
      <c r="L57" s="35">
        <f>SUM(H57:K57)</f>
        <v>0.11</v>
      </c>
      <c r="M57" s="39"/>
      <c r="N57" s="87">
        <v>0</v>
      </c>
      <c r="O57" s="162">
        <v>0</v>
      </c>
    </row>
    <row r="58" spans="1:15" ht="16.5" thickTop="1" thickBot="1">
      <c r="A58" s="76" t="s">
        <v>252</v>
      </c>
      <c r="B58" s="28" t="s">
        <v>91</v>
      </c>
      <c r="C58" s="37">
        <v>0</v>
      </c>
      <c r="D58" s="111">
        <v>0</v>
      </c>
      <c r="E58" s="111">
        <v>0</v>
      </c>
      <c r="F58" s="36">
        <v>0</v>
      </c>
      <c r="G58" s="34">
        <f t="shared" si="0"/>
        <v>0</v>
      </c>
      <c r="H58" s="37">
        <v>0.31</v>
      </c>
      <c r="I58" s="111">
        <v>0</v>
      </c>
      <c r="J58" s="111">
        <v>0</v>
      </c>
      <c r="K58" s="109">
        <v>0.05</v>
      </c>
      <c r="L58" s="35">
        <f>SUM(H58:K58)</f>
        <v>0.36</v>
      </c>
      <c r="M58" s="39"/>
      <c r="N58" s="87">
        <v>0</v>
      </c>
      <c r="O58" s="162">
        <v>0</v>
      </c>
    </row>
    <row r="59" spans="1:15" ht="16.5" thickTop="1" thickBot="1">
      <c r="A59" s="75" t="s">
        <v>253</v>
      </c>
      <c r="B59" t="s">
        <v>92</v>
      </c>
      <c r="C59" s="39">
        <v>0</v>
      </c>
      <c r="D59" s="39">
        <v>0</v>
      </c>
      <c r="E59" s="39">
        <v>0</v>
      </c>
      <c r="F59" s="39">
        <v>0</v>
      </c>
      <c r="G59" s="34">
        <f t="shared" si="0"/>
        <v>0</v>
      </c>
      <c r="H59" s="39">
        <v>0</v>
      </c>
      <c r="I59" s="39">
        <v>0</v>
      </c>
      <c r="J59" s="39">
        <v>0</v>
      </c>
      <c r="K59" s="109">
        <v>2.4700000000000002</v>
      </c>
      <c r="L59" s="35">
        <f>SUM(H59:K59)</f>
        <v>2.4700000000000002</v>
      </c>
      <c r="M59" s="39"/>
      <c r="N59" s="87">
        <v>0</v>
      </c>
      <c r="O59" s="162">
        <v>0</v>
      </c>
    </row>
    <row r="60" spans="1:15" ht="16.5" thickTop="1" thickBot="1">
      <c r="A60" s="75" t="s">
        <v>254</v>
      </c>
      <c r="B60" t="s">
        <v>93</v>
      </c>
      <c r="C60" s="39">
        <v>122.21</v>
      </c>
      <c r="D60" s="39">
        <v>105.2</v>
      </c>
      <c r="E60" s="39">
        <v>113.51</v>
      </c>
      <c r="F60" s="39">
        <v>212.67</v>
      </c>
      <c r="G60" s="34">
        <f t="shared" si="0"/>
        <v>553.59</v>
      </c>
      <c r="H60" s="39">
        <v>55.82</v>
      </c>
      <c r="I60" s="39">
        <v>28.1</v>
      </c>
      <c r="J60" s="39">
        <v>20.65</v>
      </c>
      <c r="K60" s="109">
        <v>24.44</v>
      </c>
      <c r="L60" s="35">
        <f>SUM(H60:K60)</f>
        <v>129.01</v>
      </c>
      <c r="M60" s="39"/>
      <c r="N60" s="87">
        <v>65.594984760000003</v>
      </c>
      <c r="O60" s="162">
        <v>229.19392864</v>
      </c>
    </row>
    <row r="61" spans="1:15" ht="15.75" thickBot="1">
      <c r="A61" s="75" t="s">
        <v>255</v>
      </c>
      <c r="B61" s="49" t="s">
        <v>194</v>
      </c>
      <c r="C61" s="39"/>
      <c r="D61" s="39"/>
      <c r="E61" s="39"/>
      <c r="F61" s="39"/>
      <c r="G61" s="34"/>
      <c r="H61" s="39"/>
      <c r="I61" s="39"/>
      <c r="J61" s="39"/>
      <c r="K61" s="111"/>
      <c r="L61" s="35"/>
      <c r="M61" s="39"/>
      <c r="N61" s="87">
        <v>0</v>
      </c>
      <c r="O61" s="162">
        <v>0</v>
      </c>
    </row>
    <row r="62" spans="1:15" ht="16.5" thickTop="1" thickBot="1">
      <c r="A62" s="75" t="s">
        <v>256</v>
      </c>
      <c r="B62" t="s">
        <v>94</v>
      </c>
      <c r="C62" s="39">
        <v>11.55</v>
      </c>
      <c r="D62" s="39">
        <v>0</v>
      </c>
      <c r="E62" s="39">
        <v>1.65</v>
      </c>
      <c r="F62" s="39">
        <v>0</v>
      </c>
      <c r="G62" s="34">
        <f t="shared" si="0"/>
        <v>13.200000000000001</v>
      </c>
      <c r="H62" s="39">
        <v>1.26</v>
      </c>
      <c r="I62" s="39">
        <v>0.01</v>
      </c>
      <c r="J62" s="39">
        <v>1.06</v>
      </c>
      <c r="K62" s="109">
        <v>1.0900000000000001</v>
      </c>
      <c r="L62" s="35">
        <f>SUM(H62:K62)</f>
        <v>3.42</v>
      </c>
      <c r="M62" s="39"/>
      <c r="N62" s="87">
        <v>0</v>
      </c>
      <c r="O62" s="162">
        <v>0</v>
      </c>
    </row>
    <row r="63" spans="1:15" ht="16.5" thickTop="1" thickBot="1">
      <c r="A63" s="76" t="s">
        <v>95</v>
      </c>
      <c r="B63" t="s">
        <v>95</v>
      </c>
      <c r="C63" s="39">
        <v>0</v>
      </c>
      <c r="D63" s="39">
        <v>0</v>
      </c>
      <c r="E63" s="39">
        <v>0</v>
      </c>
      <c r="F63" s="39">
        <v>0</v>
      </c>
      <c r="G63" s="34">
        <f t="shared" si="0"/>
        <v>0</v>
      </c>
      <c r="H63" s="39">
        <v>0</v>
      </c>
      <c r="I63" s="39">
        <v>0</v>
      </c>
      <c r="J63" s="39">
        <v>0</v>
      </c>
      <c r="K63" s="109">
        <v>0</v>
      </c>
      <c r="L63" s="35">
        <f>SUM(H63:K63)</f>
        <v>0</v>
      </c>
      <c r="M63" s="39"/>
      <c r="N63" s="87">
        <v>0</v>
      </c>
      <c r="O63" s="162">
        <v>0</v>
      </c>
    </row>
    <row r="64" spans="1:15" ht="16.5" thickTop="1" thickBot="1">
      <c r="A64" s="75" t="s">
        <v>257</v>
      </c>
      <c r="B64" t="s">
        <v>96</v>
      </c>
      <c r="C64" s="39">
        <v>151.77000000000001</v>
      </c>
      <c r="D64" s="39">
        <v>297.47000000000003</v>
      </c>
      <c r="E64" s="39">
        <v>267.41000000000003</v>
      </c>
      <c r="F64" s="39">
        <v>435.32</v>
      </c>
      <c r="G64" s="34">
        <f t="shared" si="0"/>
        <v>1151.97</v>
      </c>
      <c r="H64" s="39">
        <v>57.2</v>
      </c>
      <c r="I64" s="39">
        <v>68.73</v>
      </c>
      <c r="J64" s="39">
        <v>94.44</v>
      </c>
      <c r="K64" s="109">
        <v>296.52</v>
      </c>
      <c r="L64" s="35">
        <f>SUM(H64:K64)</f>
        <v>516.89</v>
      </c>
      <c r="M64" s="39"/>
      <c r="N64" s="87">
        <v>16.286294160000001</v>
      </c>
      <c r="O64" s="162">
        <v>24.457675829999999</v>
      </c>
    </row>
    <row r="65" spans="1:15" ht="16.5" thickTop="1" thickBot="1">
      <c r="A65" s="75" t="s">
        <v>258</v>
      </c>
      <c r="B65" t="s">
        <v>97</v>
      </c>
      <c r="C65" s="39">
        <v>0</v>
      </c>
      <c r="D65" s="39">
        <v>0</v>
      </c>
      <c r="E65" s="39">
        <v>0.08</v>
      </c>
      <c r="F65" s="39">
        <v>13.82</v>
      </c>
      <c r="G65" s="34">
        <f t="shared" si="0"/>
        <v>13.9</v>
      </c>
      <c r="H65" s="39">
        <v>3.69</v>
      </c>
      <c r="I65" s="39">
        <v>13.39</v>
      </c>
      <c r="J65" s="39">
        <v>0.93</v>
      </c>
      <c r="K65" s="109">
        <v>19.41</v>
      </c>
      <c r="L65" s="35">
        <f>SUM(H65:K65)</f>
        <v>37.42</v>
      </c>
      <c r="M65" s="39"/>
      <c r="N65" s="87">
        <v>6.3420330499999995</v>
      </c>
      <c r="O65" s="162">
        <v>0</v>
      </c>
    </row>
    <row r="66" spans="1:15" ht="16.5" thickTop="1" thickBot="1">
      <c r="A66" s="75" t="s">
        <v>259</v>
      </c>
      <c r="B66" t="s">
        <v>98</v>
      </c>
      <c r="C66" s="39">
        <v>0</v>
      </c>
      <c r="D66" s="39">
        <v>0.01</v>
      </c>
      <c r="E66" s="39">
        <v>0</v>
      </c>
      <c r="F66" s="39">
        <v>0</v>
      </c>
      <c r="G66" s="34">
        <f t="shared" si="0"/>
        <v>0.01</v>
      </c>
      <c r="H66" s="39">
        <v>0</v>
      </c>
      <c r="I66" s="39">
        <v>0</v>
      </c>
      <c r="J66" s="39">
        <v>0</v>
      </c>
      <c r="K66" s="109">
        <v>0</v>
      </c>
      <c r="L66" s="35">
        <f>SUM(H66:K66)</f>
        <v>0</v>
      </c>
      <c r="M66" s="39"/>
      <c r="N66" s="87">
        <v>6.904761999999999E-2</v>
      </c>
      <c r="O66" s="162">
        <v>0</v>
      </c>
    </row>
    <row r="67" spans="1:15" ht="16.5" thickTop="1" thickBot="1">
      <c r="A67" s="77" t="s">
        <v>260</v>
      </c>
      <c r="B67" t="s">
        <v>99</v>
      </c>
      <c r="C67" s="39">
        <v>0</v>
      </c>
      <c r="D67" s="39">
        <v>0</v>
      </c>
      <c r="E67" s="39">
        <v>0</v>
      </c>
      <c r="F67" s="39">
        <v>0</v>
      </c>
      <c r="G67" s="34">
        <f t="shared" si="0"/>
        <v>0</v>
      </c>
      <c r="H67" s="39">
        <v>0</v>
      </c>
      <c r="I67" s="39">
        <v>0</v>
      </c>
      <c r="J67" s="39">
        <v>0</v>
      </c>
      <c r="K67" s="109">
        <v>0</v>
      </c>
      <c r="L67" s="35">
        <f>SUM(H67:K67)</f>
        <v>0</v>
      </c>
      <c r="M67" s="39"/>
      <c r="N67" s="87">
        <v>0</v>
      </c>
      <c r="O67" s="162">
        <v>0</v>
      </c>
    </row>
    <row r="68" spans="1:15" ht="16.5" thickTop="1" thickBot="1">
      <c r="A68" s="76" t="s">
        <v>261</v>
      </c>
      <c r="B68" t="s">
        <v>100</v>
      </c>
      <c r="C68" s="39">
        <v>0</v>
      </c>
      <c r="D68" s="39">
        <v>0</v>
      </c>
      <c r="E68" s="39">
        <v>0</v>
      </c>
      <c r="F68" s="39">
        <v>0</v>
      </c>
      <c r="G68" s="34">
        <f t="shared" si="0"/>
        <v>0</v>
      </c>
      <c r="H68" s="39">
        <v>0</v>
      </c>
      <c r="I68" s="39">
        <v>0</v>
      </c>
      <c r="J68" s="39">
        <v>0</v>
      </c>
      <c r="K68" s="109">
        <v>0</v>
      </c>
      <c r="L68" s="35">
        <f>SUM(H68:K68)</f>
        <v>0</v>
      </c>
      <c r="M68" s="39"/>
      <c r="N68" s="87">
        <v>4.64985464</v>
      </c>
      <c r="O68" s="162">
        <v>1.2880638999999998</v>
      </c>
    </row>
    <row r="69" spans="1:15" ht="16.5" thickTop="1" thickBot="1">
      <c r="A69" s="77" t="s">
        <v>262</v>
      </c>
      <c r="B69" t="s">
        <v>101</v>
      </c>
      <c r="C69" s="39">
        <v>1.77</v>
      </c>
      <c r="D69" s="39">
        <v>0</v>
      </c>
      <c r="E69" s="39">
        <v>0</v>
      </c>
      <c r="F69" s="39">
        <v>0</v>
      </c>
      <c r="G69" s="34">
        <f t="shared" si="0"/>
        <v>1.77</v>
      </c>
      <c r="H69" s="39">
        <v>0.5</v>
      </c>
      <c r="I69" s="39">
        <v>0</v>
      </c>
      <c r="J69" s="39">
        <v>0</v>
      </c>
      <c r="K69" s="109">
        <v>0</v>
      </c>
      <c r="L69" s="35">
        <f>SUM(H69:K69)</f>
        <v>0.5</v>
      </c>
      <c r="M69" s="39"/>
      <c r="N69" s="87">
        <v>0</v>
      </c>
      <c r="O69" s="162">
        <v>9.4999249999999993</v>
      </c>
    </row>
    <row r="70" spans="1:15" ht="16.5" thickTop="1" thickBot="1">
      <c r="A70" s="75" t="s">
        <v>263</v>
      </c>
      <c r="B70" t="s">
        <v>102</v>
      </c>
      <c r="C70" s="39">
        <v>0</v>
      </c>
      <c r="D70" s="39">
        <v>0</v>
      </c>
      <c r="E70" s="39">
        <v>0</v>
      </c>
      <c r="F70" s="39">
        <v>0</v>
      </c>
      <c r="G70" s="34">
        <f t="shared" si="0"/>
        <v>0</v>
      </c>
      <c r="H70" s="39">
        <v>0</v>
      </c>
      <c r="I70" s="39">
        <v>0</v>
      </c>
      <c r="J70" s="39">
        <v>0</v>
      </c>
      <c r="K70" s="109">
        <v>0</v>
      </c>
      <c r="L70" s="35">
        <f>SUM(H70:K70)</f>
        <v>0</v>
      </c>
      <c r="M70" s="39"/>
      <c r="N70" s="87">
        <v>0</v>
      </c>
      <c r="O70" s="162">
        <v>0</v>
      </c>
    </row>
    <row r="71" spans="1:15" ht="16.5" thickTop="1" thickBot="1">
      <c r="A71" s="75" t="s">
        <v>264</v>
      </c>
      <c r="B71" t="s">
        <v>103</v>
      </c>
      <c r="C71" s="39">
        <v>0</v>
      </c>
      <c r="D71" s="39">
        <v>0</v>
      </c>
      <c r="E71" s="39">
        <v>0</v>
      </c>
      <c r="F71" s="39">
        <v>0.01</v>
      </c>
      <c r="G71" s="34">
        <f t="shared" si="0"/>
        <v>0.01</v>
      </c>
      <c r="H71" s="39">
        <v>0</v>
      </c>
      <c r="I71" s="39">
        <v>0</v>
      </c>
      <c r="J71" s="39">
        <v>0</v>
      </c>
      <c r="K71" s="109">
        <v>0</v>
      </c>
      <c r="L71" s="35">
        <f>SUM(H71:K71)</f>
        <v>0</v>
      </c>
      <c r="M71" s="39"/>
      <c r="N71" s="87">
        <v>0</v>
      </c>
      <c r="O71" s="162">
        <v>0</v>
      </c>
    </row>
    <row r="72" spans="1:15" ht="16.5" thickTop="1" thickBot="1">
      <c r="A72" s="75" t="s">
        <v>265</v>
      </c>
      <c r="B72" t="s">
        <v>104</v>
      </c>
      <c r="C72" s="39">
        <v>0.1</v>
      </c>
      <c r="D72" s="39">
        <v>0</v>
      </c>
      <c r="E72" s="39">
        <v>0</v>
      </c>
      <c r="F72" s="39">
        <v>0.03</v>
      </c>
      <c r="G72" s="34">
        <f t="shared" si="0"/>
        <v>0.13</v>
      </c>
      <c r="H72" s="39">
        <v>0</v>
      </c>
      <c r="I72" s="39">
        <v>0</v>
      </c>
      <c r="J72" s="39">
        <v>0</v>
      </c>
      <c r="K72" s="109">
        <v>0</v>
      </c>
      <c r="L72" s="35">
        <f>SUM(H72:K72)</f>
        <v>0</v>
      </c>
      <c r="M72" s="39"/>
      <c r="N72" s="87">
        <v>0</v>
      </c>
      <c r="O72" s="162">
        <v>5.9452400000000002E-2</v>
      </c>
    </row>
    <row r="73" spans="1:15" ht="15.75" thickBot="1">
      <c r="A73" s="77" t="s">
        <v>266</v>
      </c>
      <c r="B73" t="s">
        <v>195</v>
      </c>
      <c r="C73" s="39"/>
      <c r="D73" s="39"/>
      <c r="E73" s="39"/>
      <c r="F73" s="39"/>
      <c r="G73" s="34"/>
      <c r="H73" s="39"/>
      <c r="I73" s="39"/>
      <c r="J73" s="39"/>
      <c r="K73" s="111"/>
      <c r="L73" s="35"/>
      <c r="M73" s="39"/>
      <c r="N73" s="87">
        <v>0</v>
      </c>
      <c r="O73" s="162">
        <v>0</v>
      </c>
    </row>
    <row r="74" spans="1:15" ht="16.5" thickTop="1" thickBot="1">
      <c r="A74" s="75" t="s">
        <v>267</v>
      </c>
      <c r="B74" t="s">
        <v>105</v>
      </c>
      <c r="C74" s="39">
        <v>0</v>
      </c>
      <c r="D74" s="39">
        <v>0</v>
      </c>
      <c r="E74" s="39">
        <v>0</v>
      </c>
      <c r="F74" s="39">
        <v>0</v>
      </c>
      <c r="G74" s="34">
        <f t="shared" si="0"/>
        <v>0</v>
      </c>
      <c r="H74" s="39">
        <v>0</v>
      </c>
      <c r="I74" s="39">
        <v>0</v>
      </c>
      <c r="J74" s="39">
        <v>0</v>
      </c>
      <c r="K74" s="109">
        <v>0</v>
      </c>
      <c r="L74" s="35">
        <f>SUM(H74:K74)</f>
        <v>0</v>
      </c>
      <c r="M74" s="39"/>
      <c r="N74" s="87">
        <v>0</v>
      </c>
      <c r="O74" s="162">
        <v>0</v>
      </c>
    </row>
    <row r="75" spans="1:15" ht="16.5" thickTop="1" thickBot="1">
      <c r="A75" s="75" t="s">
        <v>268</v>
      </c>
      <c r="B75" t="s">
        <v>106</v>
      </c>
      <c r="C75" s="39">
        <v>32.74</v>
      </c>
      <c r="D75" s="39">
        <v>74.41</v>
      </c>
      <c r="E75" s="39">
        <v>73.61</v>
      </c>
      <c r="F75" s="39">
        <v>80.28</v>
      </c>
      <c r="G75" s="34">
        <f t="shared" si="0"/>
        <v>261.03999999999996</v>
      </c>
      <c r="H75" s="39">
        <v>83.68</v>
      </c>
      <c r="I75" s="39">
        <v>38.520000000000003</v>
      </c>
      <c r="J75" s="39">
        <v>25.03</v>
      </c>
      <c r="K75" s="109">
        <v>29.65</v>
      </c>
      <c r="L75" s="35">
        <f>SUM(H75:K75)</f>
        <v>176.88000000000002</v>
      </c>
      <c r="M75" s="39"/>
      <c r="N75" s="87">
        <v>51.029404190000001</v>
      </c>
      <c r="O75" s="162">
        <v>224.50577268000001</v>
      </c>
    </row>
    <row r="76" spans="1:15" ht="16.5" thickTop="1" thickBot="1">
      <c r="A76" s="77" t="s">
        <v>269</v>
      </c>
      <c r="B76" t="s">
        <v>107</v>
      </c>
      <c r="C76" s="39">
        <v>0.02</v>
      </c>
      <c r="D76" s="39">
        <v>0</v>
      </c>
      <c r="E76" s="39">
        <v>0</v>
      </c>
      <c r="F76" s="39">
        <v>0</v>
      </c>
      <c r="G76" s="34">
        <f t="shared" si="0"/>
        <v>0.02</v>
      </c>
      <c r="H76" s="39">
        <v>0</v>
      </c>
      <c r="I76" s="39">
        <v>0</v>
      </c>
      <c r="J76" s="39">
        <v>0</v>
      </c>
      <c r="K76" s="109">
        <v>0</v>
      </c>
      <c r="L76" s="35">
        <f>SUM(H76:K76)</f>
        <v>0</v>
      </c>
      <c r="M76" s="39"/>
      <c r="N76" s="87">
        <v>0</v>
      </c>
      <c r="O76" s="162">
        <v>2.5999999999999999E-2</v>
      </c>
    </row>
    <row r="77" spans="1:15" ht="16.5" thickTop="1" thickBot="1">
      <c r="A77" s="75" t="s">
        <v>270</v>
      </c>
      <c r="B77" t="s">
        <v>108</v>
      </c>
      <c r="C77" s="39">
        <v>6.13</v>
      </c>
      <c r="D77" s="39">
        <v>14.5</v>
      </c>
      <c r="E77" s="39">
        <v>35</v>
      </c>
      <c r="F77" s="39">
        <v>0.32</v>
      </c>
      <c r="G77" s="34">
        <f t="shared" si="0"/>
        <v>55.949999999999996</v>
      </c>
      <c r="H77" s="39">
        <v>21.72</v>
      </c>
      <c r="I77" s="39">
        <v>0.24</v>
      </c>
      <c r="J77" s="39">
        <v>0</v>
      </c>
      <c r="K77" s="109">
        <v>0</v>
      </c>
      <c r="L77" s="35">
        <f>SUM(H77:K77)</f>
        <v>21.959999999999997</v>
      </c>
      <c r="M77" s="39"/>
      <c r="N77" s="87">
        <v>1.1142061299999999</v>
      </c>
      <c r="O77" s="162">
        <v>6.3799999999999996E-2</v>
      </c>
    </row>
    <row r="78" spans="1:15" ht="16.5" thickTop="1" thickBot="1">
      <c r="A78" s="75" t="s">
        <v>271</v>
      </c>
      <c r="B78" t="s">
        <v>109</v>
      </c>
      <c r="C78" s="39">
        <v>0</v>
      </c>
      <c r="D78" s="39">
        <v>0</v>
      </c>
      <c r="E78" s="39">
        <v>0</v>
      </c>
      <c r="F78" s="39">
        <v>0</v>
      </c>
      <c r="G78" s="34">
        <f t="shared" ref="G78:G96" si="1">SUM(C78:F78)</f>
        <v>0</v>
      </c>
      <c r="H78" s="39">
        <v>0</v>
      </c>
      <c r="I78" s="39">
        <v>0.1</v>
      </c>
      <c r="J78" s="39">
        <v>0</v>
      </c>
      <c r="K78" s="109">
        <v>0</v>
      </c>
      <c r="L78" s="35">
        <f>SUM(H78:K78)</f>
        <v>0.1</v>
      </c>
      <c r="M78" s="39"/>
      <c r="N78" s="87">
        <v>0</v>
      </c>
      <c r="O78" s="162">
        <v>0</v>
      </c>
    </row>
    <row r="79" spans="1:15" ht="16.5" thickTop="1" thickBot="1">
      <c r="A79" s="75" t="s">
        <v>272</v>
      </c>
      <c r="B79" t="s">
        <v>110</v>
      </c>
      <c r="C79" s="39">
        <v>3.45</v>
      </c>
      <c r="D79" s="39">
        <v>46.43</v>
      </c>
      <c r="E79" s="39">
        <v>101.37</v>
      </c>
      <c r="F79" s="39">
        <v>8.98</v>
      </c>
      <c r="G79" s="34">
        <f t="shared" si="1"/>
        <v>160.22999999999999</v>
      </c>
      <c r="H79" s="39">
        <v>0.34</v>
      </c>
      <c r="I79" s="39">
        <v>83.32</v>
      </c>
      <c r="J79" s="39">
        <v>32.68</v>
      </c>
      <c r="K79" s="109">
        <v>160.12</v>
      </c>
      <c r="L79" s="35">
        <f>SUM(H79:K79)</f>
        <v>276.46000000000004</v>
      </c>
      <c r="M79" s="39"/>
      <c r="N79" s="87">
        <v>155.40252247000001</v>
      </c>
      <c r="O79" s="162">
        <v>29.553464000000002</v>
      </c>
    </row>
    <row r="80" spans="1:15" ht="16.5" thickTop="1" thickBot="1">
      <c r="A80" s="75" t="s">
        <v>273</v>
      </c>
      <c r="B80" t="s">
        <v>111</v>
      </c>
      <c r="C80" s="39">
        <v>0</v>
      </c>
      <c r="D80" s="39">
        <v>0</v>
      </c>
      <c r="E80" s="39">
        <v>0</v>
      </c>
      <c r="F80" s="39">
        <v>0</v>
      </c>
      <c r="G80" s="34">
        <f t="shared" si="1"/>
        <v>0</v>
      </c>
      <c r="H80" s="39">
        <v>0</v>
      </c>
      <c r="I80" s="39">
        <v>0</v>
      </c>
      <c r="J80" s="39">
        <v>0</v>
      </c>
      <c r="K80" s="109">
        <v>0</v>
      </c>
      <c r="L80" s="35">
        <f>SUM(H80:K80)</f>
        <v>0</v>
      </c>
      <c r="M80" s="39"/>
      <c r="N80" s="87">
        <v>0</v>
      </c>
      <c r="O80" s="162">
        <v>0</v>
      </c>
    </row>
    <row r="81" spans="1:15" ht="16.5" thickTop="1" thickBot="1">
      <c r="A81" s="77" t="s">
        <v>274</v>
      </c>
      <c r="B81" t="s">
        <v>112</v>
      </c>
      <c r="C81" s="39">
        <v>0.12</v>
      </c>
      <c r="D81" s="39">
        <v>0.22</v>
      </c>
      <c r="E81" s="39">
        <v>0</v>
      </c>
      <c r="F81" s="39">
        <v>0</v>
      </c>
      <c r="G81" s="34">
        <f t="shared" si="1"/>
        <v>0.33999999999999997</v>
      </c>
      <c r="H81" s="39">
        <v>0.4</v>
      </c>
      <c r="I81" s="39">
        <v>7.0000000000000007E-2</v>
      </c>
      <c r="J81" s="39">
        <v>0</v>
      </c>
      <c r="K81" s="109">
        <v>0</v>
      </c>
      <c r="L81" s="35">
        <f>SUM(H81:K81)</f>
        <v>0.47000000000000003</v>
      </c>
      <c r="M81" s="39"/>
      <c r="N81" s="87">
        <v>0.4</v>
      </c>
      <c r="O81" s="162">
        <v>0</v>
      </c>
    </row>
    <row r="82" spans="1:15" ht="16.5" thickTop="1" thickBot="1">
      <c r="A82" s="75" t="s">
        <v>275</v>
      </c>
      <c r="B82" t="s">
        <v>113</v>
      </c>
      <c r="C82" s="39">
        <v>9.5299999999999994</v>
      </c>
      <c r="D82" s="39">
        <v>0.46</v>
      </c>
      <c r="E82" s="39">
        <v>1.92</v>
      </c>
      <c r="F82" s="39">
        <v>14.52</v>
      </c>
      <c r="G82" s="34">
        <f t="shared" si="1"/>
        <v>26.43</v>
      </c>
      <c r="H82" s="39">
        <v>4.22</v>
      </c>
      <c r="I82" s="39">
        <v>5.7</v>
      </c>
      <c r="J82" s="39">
        <v>12.16</v>
      </c>
      <c r="K82" s="109">
        <v>48</v>
      </c>
      <c r="L82" s="35">
        <f>SUM(H82:K82)</f>
        <v>70.08</v>
      </c>
      <c r="M82" s="39"/>
      <c r="N82" s="87">
        <v>11.885461560000001</v>
      </c>
      <c r="O82" s="162">
        <v>4.0093627999999999</v>
      </c>
    </row>
    <row r="83" spans="1:15" ht="16.5" thickTop="1" thickBot="1">
      <c r="A83" s="75" t="s">
        <v>276</v>
      </c>
      <c r="B83" t="s">
        <v>114</v>
      </c>
      <c r="C83" s="39">
        <v>43.37</v>
      </c>
      <c r="D83" s="39">
        <v>53.88</v>
      </c>
      <c r="E83" s="39">
        <v>0.56000000000000005</v>
      </c>
      <c r="F83" s="39">
        <v>19.79</v>
      </c>
      <c r="G83" s="34">
        <f t="shared" si="1"/>
        <v>117.6</v>
      </c>
      <c r="H83" s="39">
        <v>11.29</v>
      </c>
      <c r="I83" s="39">
        <v>237.84</v>
      </c>
      <c r="J83" s="39">
        <v>19.75</v>
      </c>
      <c r="K83" s="109">
        <v>3.13</v>
      </c>
      <c r="L83" s="35">
        <f>SUM(H83:K83)</f>
        <v>272.01</v>
      </c>
      <c r="M83" s="39"/>
      <c r="N83" s="87">
        <v>78.765010599999997</v>
      </c>
      <c r="O83" s="162">
        <v>40.133011340000003</v>
      </c>
    </row>
    <row r="84" spans="1:15" ht="15.75" thickBot="1">
      <c r="A84" s="77" t="s">
        <v>277</v>
      </c>
      <c r="B84" t="s">
        <v>196</v>
      </c>
      <c r="C84" s="39"/>
      <c r="D84" s="39"/>
      <c r="E84" s="39"/>
      <c r="F84" s="39"/>
      <c r="G84" s="34"/>
      <c r="H84" s="39"/>
      <c r="I84" s="39"/>
      <c r="J84" s="39"/>
      <c r="K84" s="111"/>
      <c r="L84" s="35"/>
      <c r="M84" s="39"/>
      <c r="N84" s="87">
        <v>0</v>
      </c>
      <c r="O84" s="162">
        <v>10</v>
      </c>
    </row>
    <row r="85" spans="1:15" ht="16.5" thickTop="1" thickBot="1">
      <c r="A85" s="75" t="s">
        <v>278</v>
      </c>
      <c r="B85" t="s">
        <v>115</v>
      </c>
      <c r="C85" s="39">
        <v>0</v>
      </c>
      <c r="D85" s="39">
        <v>0</v>
      </c>
      <c r="E85" s="39">
        <v>0</v>
      </c>
      <c r="F85" s="39">
        <v>0</v>
      </c>
      <c r="G85" s="34">
        <f t="shared" si="1"/>
        <v>0</v>
      </c>
      <c r="H85" s="39">
        <v>0</v>
      </c>
      <c r="I85" s="39">
        <v>0</v>
      </c>
      <c r="J85" s="39">
        <v>0</v>
      </c>
      <c r="K85" s="109">
        <v>0</v>
      </c>
      <c r="L85" s="35">
        <f>SUM(H85:K85)</f>
        <v>0</v>
      </c>
      <c r="M85" s="39"/>
      <c r="N85" s="87">
        <v>0</v>
      </c>
      <c r="O85" s="162">
        <v>0</v>
      </c>
    </row>
    <row r="86" spans="1:15" ht="16.5" thickTop="1" thickBot="1">
      <c r="A86" s="75" t="s">
        <v>279</v>
      </c>
      <c r="B86" t="s">
        <v>117</v>
      </c>
      <c r="C86" s="39">
        <v>0.86</v>
      </c>
      <c r="D86" s="39">
        <v>1.1200000000000001</v>
      </c>
      <c r="E86" s="39">
        <v>2.5</v>
      </c>
      <c r="F86" s="39">
        <v>4.1500000000000004</v>
      </c>
      <c r="G86" s="34">
        <f>SUM(C86:F86)</f>
        <v>8.6300000000000008</v>
      </c>
      <c r="H86" s="39">
        <v>8.2799999999999994</v>
      </c>
      <c r="I86" s="39">
        <v>5</v>
      </c>
      <c r="J86" s="39">
        <v>3</v>
      </c>
      <c r="K86" s="109">
        <v>5.5</v>
      </c>
      <c r="L86" s="35">
        <f>SUM(H86:K86)</f>
        <v>21.78</v>
      </c>
      <c r="M86" s="39"/>
      <c r="N86" s="87">
        <v>2.5</v>
      </c>
      <c r="O86" s="162">
        <v>0</v>
      </c>
    </row>
    <row r="87" spans="1:15" ht="16.5" thickTop="1" thickBot="1">
      <c r="A87" s="77" t="s">
        <v>280</v>
      </c>
      <c r="B87" t="s">
        <v>116</v>
      </c>
      <c r="C87" s="39">
        <v>0</v>
      </c>
      <c r="D87" s="39">
        <v>0</v>
      </c>
      <c r="E87" s="39">
        <v>1.1399999999999999</v>
      </c>
      <c r="F87" s="39">
        <v>0</v>
      </c>
      <c r="G87" s="34">
        <f t="shared" si="1"/>
        <v>1.1399999999999999</v>
      </c>
      <c r="H87" s="39">
        <v>0</v>
      </c>
      <c r="I87" s="39">
        <v>0</v>
      </c>
      <c r="J87" s="39">
        <v>0</v>
      </c>
      <c r="K87" s="109">
        <v>0</v>
      </c>
      <c r="L87" s="35">
        <f>SUM(H87:K87)</f>
        <v>0</v>
      </c>
      <c r="M87" s="39"/>
      <c r="N87" s="87">
        <v>0</v>
      </c>
      <c r="O87" s="162">
        <v>0</v>
      </c>
    </row>
    <row r="88" spans="1:15" ht="16.5" thickTop="1" thickBot="1">
      <c r="A88" s="77" t="s">
        <v>281</v>
      </c>
      <c r="B88" t="s">
        <v>118</v>
      </c>
      <c r="C88" s="39">
        <v>0</v>
      </c>
      <c r="D88" s="39">
        <v>0</v>
      </c>
      <c r="E88" s="39">
        <v>0</v>
      </c>
      <c r="F88" s="39">
        <v>0</v>
      </c>
      <c r="G88" s="34">
        <f t="shared" si="1"/>
        <v>0</v>
      </c>
      <c r="H88" s="39">
        <v>0.1</v>
      </c>
      <c r="I88" s="39">
        <v>0.1</v>
      </c>
      <c r="J88" s="39">
        <v>0</v>
      </c>
      <c r="K88" s="109">
        <v>0</v>
      </c>
      <c r="L88" s="35">
        <f>SUM(H88:K88)</f>
        <v>0.2</v>
      </c>
      <c r="M88" s="39"/>
      <c r="N88" s="87">
        <v>0</v>
      </c>
      <c r="O88" s="162">
        <v>0</v>
      </c>
    </row>
    <row r="89" spans="1:15" ht="16.5" thickTop="1" thickBot="1">
      <c r="A89" s="77" t="s">
        <v>282</v>
      </c>
      <c r="B89" t="s">
        <v>119</v>
      </c>
      <c r="C89" s="39">
        <v>0</v>
      </c>
      <c r="D89" s="39">
        <v>0</v>
      </c>
      <c r="E89" s="39">
        <v>0</v>
      </c>
      <c r="F89" s="39">
        <v>0</v>
      </c>
      <c r="G89" s="34">
        <f t="shared" si="1"/>
        <v>0</v>
      </c>
      <c r="H89" s="39">
        <v>0.85</v>
      </c>
      <c r="I89" s="39">
        <v>0</v>
      </c>
      <c r="J89" s="39">
        <v>0</v>
      </c>
      <c r="K89" s="109">
        <v>0</v>
      </c>
      <c r="L89" s="35">
        <f>SUM(H89:K89)</f>
        <v>0.85</v>
      </c>
      <c r="M89" s="39"/>
      <c r="N89" s="87">
        <v>0</v>
      </c>
      <c r="O89" s="162">
        <v>0</v>
      </c>
    </row>
    <row r="90" spans="1:15" ht="16.5" thickTop="1" thickBot="1">
      <c r="A90" s="75" t="s">
        <v>283</v>
      </c>
      <c r="B90" t="s">
        <v>120</v>
      </c>
      <c r="C90" s="39">
        <v>5.83</v>
      </c>
      <c r="D90" s="39">
        <v>9.51</v>
      </c>
      <c r="E90" s="39">
        <v>0.97</v>
      </c>
      <c r="F90" s="39">
        <v>44.83</v>
      </c>
      <c r="G90" s="34">
        <f t="shared" si="1"/>
        <v>61.14</v>
      </c>
      <c r="H90" s="39">
        <v>0.55000000000000004</v>
      </c>
      <c r="I90" s="39">
        <v>0.06</v>
      </c>
      <c r="J90" s="39">
        <v>18.559999999999999</v>
      </c>
      <c r="K90" s="109">
        <v>31.98</v>
      </c>
      <c r="L90" s="35">
        <f>SUM(H90:K90)</f>
        <v>51.15</v>
      </c>
      <c r="M90" s="39"/>
      <c r="N90" s="87">
        <v>62.108037830000001</v>
      </c>
      <c r="O90" s="162">
        <v>22.340520000000001</v>
      </c>
    </row>
    <row r="91" spans="1:15" ht="16.5" thickTop="1" thickBot="1">
      <c r="A91" s="75" t="s">
        <v>284</v>
      </c>
      <c r="B91" t="s">
        <v>121</v>
      </c>
      <c r="C91" s="39">
        <v>1759.15</v>
      </c>
      <c r="D91" s="39">
        <v>1078.8499999999999</v>
      </c>
      <c r="E91" s="39">
        <v>564.91</v>
      </c>
      <c r="F91" s="39">
        <v>431.05</v>
      </c>
      <c r="G91" s="34">
        <f t="shared" si="1"/>
        <v>3833.96</v>
      </c>
      <c r="H91" s="39">
        <v>216.19</v>
      </c>
      <c r="I91" s="39">
        <v>335.17</v>
      </c>
      <c r="J91" s="39">
        <v>1097.5899999999999</v>
      </c>
      <c r="K91" s="109">
        <v>482.89</v>
      </c>
      <c r="L91" s="35">
        <f>SUM(H91:K91)</f>
        <v>2131.8399999999997</v>
      </c>
      <c r="M91" s="39"/>
      <c r="N91" s="87">
        <v>696.69672655999989</v>
      </c>
      <c r="O91" s="162">
        <v>1736.5800657</v>
      </c>
    </row>
    <row r="92" spans="1:15" ht="16.5" thickTop="1" thickBot="1">
      <c r="A92" s="75" t="s">
        <v>285</v>
      </c>
      <c r="B92" t="s">
        <v>123</v>
      </c>
      <c r="C92" s="39">
        <v>348.27</v>
      </c>
      <c r="D92" s="39">
        <v>522.25</v>
      </c>
      <c r="E92" s="39">
        <v>1374.91</v>
      </c>
      <c r="F92" s="39">
        <v>208.77</v>
      </c>
      <c r="G92" s="34">
        <f>SUM(C92:F92)</f>
        <v>2454.2000000000003</v>
      </c>
      <c r="H92" s="39">
        <v>159.75</v>
      </c>
      <c r="I92" s="39">
        <v>116.4</v>
      </c>
      <c r="J92" s="39">
        <v>426.98</v>
      </c>
      <c r="K92" s="109">
        <v>242.46</v>
      </c>
      <c r="L92" s="35">
        <f>SUM(H92:K92)</f>
        <v>945.59</v>
      </c>
      <c r="M92" s="39"/>
      <c r="N92" s="87">
        <v>287.81716909000005</v>
      </c>
      <c r="O92" s="162">
        <v>962.10234464999996</v>
      </c>
    </row>
    <row r="93" spans="1:15" ht="16.5" thickTop="1" thickBot="1">
      <c r="A93" s="77" t="s">
        <v>286</v>
      </c>
      <c r="B93" t="s">
        <v>122</v>
      </c>
      <c r="C93" s="39">
        <v>0</v>
      </c>
      <c r="D93" s="39">
        <v>0</v>
      </c>
      <c r="E93" s="39">
        <v>0</v>
      </c>
      <c r="F93" s="39">
        <v>0</v>
      </c>
      <c r="G93" s="34">
        <f t="shared" si="1"/>
        <v>0</v>
      </c>
      <c r="H93" s="39">
        <v>0.1</v>
      </c>
      <c r="I93" s="39">
        <v>0</v>
      </c>
      <c r="J93" s="39">
        <v>0</v>
      </c>
      <c r="K93" s="109">
        <v>0</v>
      </c>
      <c r="L93" s="35">
        <f>SUM(H93:K93)</f>
        <v>0.1</v>
      </c>
      <c r="M93" s="39"/>
      <c r="N93" s="87">
        <v>0</v>
      </c>
      <c r="O93" s="162">
        <v>315.46856123000003</v>
      </c>
    </row>
    <row r="94" spans="1:15" ht="16.5" thickTop="1" thickBot="1">
      <c r="A94" s="75" t="s">
        <v>287</v>
      </c>
      <c r="B94" t="s">
        <v>124</v>
      </c>
      <c r="C94" s="39">
        <v>0</v>
      </c>
      <c r="D94" s="39">
        <v>0</v>
      </c>
      <c r="E94" s="39">
        <v>0</v>
      </c>
      <c r="F94" s="39">
        <v>0</v>
      </c>
      <c r="G94" s="34">
        <f t="shared" si="1"/>
        <v>0</v>
      </c>
      <c r="H94" s="39">
        <v>0</v>
      </c>
      <c r="I94" s="39">
        <v>0</v>
      </c>
      <c r="J94" s="39">
        <v>0</v>
      </c>
      <c r="K94" s="109">
        <v>0</v>
      </c>
      <c r="L94" s="35">
        <f>SUM(H94:K94)</f>
        <v>0</v>
      </c>
      <c r="M94" s="39"/>
      <c r="N94" s="87">
        <v>0</v>
      </c>
      <c r="O94" s="162">
        <v>0</v>
      </c>
    </row>
    <row r="95" spans="1:15" ht="16.5" thickTop="1" thickBot="1">
      <c r="A95" s="77" t="s">
        <v>288</v>
      </c>
      <c r="B95" t="s">
        <v>125</v>
      </c>
      <c r="C95" s="39">
        <v>0</v>
      </c>
      <c r="D95" s="39">
        <v>1.7</v>
      </c>
      <c r="E95" s="39">
        <v>0</v>
      </c>
      <c r="F95" s="39">
        <v>1.5</v>
      </c>
      <c r="G95" s="34">
        <f t="shared" si="1"/>
        <v>3.2</v>
      </c>
      <c r="H95" s="39">
        <v>0</v>
      </c>
      <c r="I95" s="39">
        <v>0</v>
      </c>
      <c r="J95" s="39">
        <v>0</v>
      </c>
      <c r="K95" s="109">
        <v>0</v>
      </c>
      <c r="L95" s="35">
        <f>SUM(H95:K95)</f>
        <v>0</v>
      </c>
      <c r="M95" s="39"/>
      <c r="N95" s="87">
        <v>0</v>
      </c>
      <c r="O95" s="162">
        <v>0</v>
      </c>
    </row>
    <row r="96" spans="1:15" s="16" customFormat="1" ht="16.5" thickTop="1" thickBot="1">
      <c r="A96" s="76" t="s">
        <v>289</v>
      </c>
      <c r="B96" s="16" t="s">
        <v>41</v>
      </c>
      <c r="C96" s="40">
        <v>2671.59</v>
      </c>
      <c r="D96" s="40">
        <v>2666.36</v>
      </c>
      <c r="E96" s="40">
        <v>2748.1</v>
      </c>
      <c r="F96" s="40">
        <v>1556.95</v>
      </c>
      <c r="G96" s="34">
        <f t="shared" si="1"/>
        <v>9643.0000000000018</v>
      </c>
      <c r="H96" s="40">
        <v>710.97</v>
      </c>
      <c r="I96" s="40">
        <v>1042.17</v>
      </c>
      <c r="J96" s="40">
        <v>1822.12</v>
      </c>
      <c r="K96" s="113">
        <v>1548.88</v>
      </c>
      <c r="L96" s="35">
        <f>SUM(H96:K96)</f>
        <v>5124.1400000000003</v>
      </c>
      <c r="M96" s="154">
        <f>SUM(M5:M95)</f>
        <v>110.06699109999997</v>
      </c>
      <c r="N96" s="40">
        <f>SUM(N5:N95)</f>
        <v>1792.3447423799998</v>
      </c>
      <c r="O96" s="163">
        <f>SUM(O5:O95)</f>
        <v>4145.0958694399997</v>
      </c>
    </row>
    <row r="97" spans="14:14">
      <c r="N97" s="87"/>
    </row>
    <row r="98" spans="14:14">
      <c r="N98" s="87"/>
    </row>
    <row r="99" spans="14:14">
      <c r="N99" s="87"/>
    </row>
    <row r="100" spans="14:14">
      <c r="N100" s="87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34"/>
  <sheetViews>
    <sheetView workbookViewId="0">
      <pane xSplit="2" ySplit="3" topLeftCell="C15" activePane="bottomRight" state="frozen"/>
      <selection pane="topRight" activeCell="D1" sqref="D1"/>
      <selection pane="bottomLeft" activeCell="A4" sqref="A4"/>
      <selection pane="bottomRight" activeCell="A3" sqref="A3:G30"/>
    </sheetView>
  </sheetViews>
  <sheetFormatPr defaultRowHeight="15"/>
  <cols>
    <col min="1" max="1" width="9.140625" style="45"/>
    <col min="2" max="2" width="38.42578125" style="45" customWidth="1"/>
    <col min="3" max="3" width="18.5703125" style="45" customWidth="1"/>
    <col min="4" max="4" width="17.42578125" style="45" customWidth="1"/>
    <col min="5" max="5" width="16.42578125" style="45" customWidth="1"/>
    <col min="6" max="6" width="18.85546875" style="61" customWidth="1"/>
    <col min="7" max="7" width="21.140625" style="60" customWidth="1"/>
    <col min="8" max="16384" width="9.140625" style="45"/>
  </cols>
  <sheetData>
    <row r="2" spans="1:7" ht="21.75" thickBot="1">
      <c r="A2" s="43"/>
      <c r="B2" s="44"/>
    </row>
    <row r="3" spans="1:7" ht="23.25" customHeight="1" thickTop="1" thickBot="1">
      <c r="A3" s="179" t="s">
        <v>353</v>
      </c>
      <c r="B3" s="179"/>
      <c r="C3" s="179"/>
      <c r="D3" s="179"/>
      <c r="E3" s="179"/>
      <c r="F3" s="180"/>
      <c r="G3" s="181"/>
    </row>
    <row r="4" spans="1:7" ht="16.5" thickTop="1" thickBot="1">
      <c r="A4" s="182" t="s">
        <v>126</v>
      </c>
      <c r="B4" s="182" t="s">
        <v>127</v>
      </c>
      <c r="C4" s="183" t="s">
        <v>291</v>
      </c>
      <c r="D4" s="183" t="s">
        <v>292</v>
      </c>
      <c r="E4" s="183" t="s">
        <v>293</v>
      </c>
      <c r="F4" s="184" t="s">
        <v>294</v>
      </c>
      <c r="G4" s="185" t="s">
        <v>290</v>
      </c>
    </row>
    <row r="5" spans="1:7" ht="16.5" thickTop="1" thickBot="1">
      <c r="A5" s="186">
        <v>1</v>
      </c>
      <c r="B5" s="186" t="s">
        <v>128</v>
      </c>
      <c r="C5" s="187">
        <v>0</v>
      </c>
      <c r="D5" s="187" t="s">
        <v>295</v>
      </c>
      <c r="E5" s="187" t="s">
        <v>296</v>
      </c>
      <c r="F5" s="188">
        <f>E5+D5+C5</f>
        <v>1666257256.2199998</v>
      </c>
      <c r="G5" s="189">
        <f t="shared" ref="G5:G30" si="0">F5/F$30*100</f>
        <v>40.204347316622851</v>
      </c>
    </row>
    <row r="6" spans="1:7" ht="16.5" thickTop="1" thickBot="1">
      <c r="A6" s="186">
        <v>2</v>
      </c>
      <c r="B6" s="186" t="s">
        <v>129</v>
      </c>
      <c r="C6" s="187" t="s">
        <v>297</v>
      </c>
      <c r="D6" s="187" t="s">
        <v>298</v>
      </c>
      <c r="E6" s="187" t="s">
        <v>299</v>
      </c>
      <c r="F6" s="188">
        <f>E6+D6+C6</f>
        <v>492626729.50999999</v>
      </c>
      <c r="G6" s="189">
        <f t="shared" si="0"/>
        <v>11.886361518750418</v>
      </c>
    </row>
    <row r="7" spans="1:7" ht="16.5" thickTop="1" thickBot="1">
      <c r="A7" s="186">
        <v>3</v>
      </c>
      <c r="B7" s="186" t="s">
        <v>130</v>
      </c>
      <c r="C7" s="187"/>
      <c r="D7" s="187" t="s">
        <v>300</v>
      </c>
      <c r="E7" s="187" t="s">
        <v>301</v>
      </c>
      <c r="F7" s="188">
        <f>E7+D7+C7</f>
        <v>493367270.48000002</v>
      </c>
      <c r="G7" s="189">
        <f t="shared" si="0"/>
        <v>11.904229687815505</v>
      </c>
    </row>
    <row r="8" spans="1:7" ht="16.5" thickTop="1" thickBot="1">
      <c r="A8" s="186">
        <v>4</v>
      </c>
      <c r="B8" s="186" t="s">
        <v>131</v>
      </c>
      <c r="C8" s="190" t="s">
        <v>302</v>
      </c>
      <c r="D8" s="190" t="s">
        <v>303</v>
      </c>
      <c r="E8" s="191"/>
      <c r="F8" s="188">
        <f>E8+D8+C8</f>
        <v>1453617.24</v>
      </c>
      <c r="G8" s="189">
        <f t="shared" si="0"/>
        <v>3.5073655141925168E-2</v>
      </c>
    </row>
    <row r="9" spans="1:7" ht="16.5" thickTop="1" thickBot="1">
      <c r="A9" s="186">
        <v>5</v>
      </c>
      <c r="B9" s="186" t="s">
        <v>132</v>
      </c>
      <c r="C9" s="191"/>
      <c r="D9" s="190" t="s">
        <v>304</v>
      </c>
      <c r="E9" s="190" t="s">
        <v>305</v>
      </c>
      <c r="F9" s="188">
        <f>E9+D9+C9</f>
        <v>19130000</v>
      </c>
      <c r="G9" s="189">
        <f t="shared" si="0"/>
        <v>0.46157888363034855</v>
      </c>
    </row>
    <row r="10" spans="1:7" ht="16.5" thickTop="1" thickBot="1">
      <c r="A10" s="186">
        <v>6</v>
      </c>
      <c r="B10" s="186" t="s">
        <v>133</v>
      </c>
      <c r="C10" s="191"/>
      <c r="D10" s="190" t="s">
        <v>306</v>
      </c>
      <c r="E10" s="190" t="s">
        <v>307</v>
      </c>
      <c r="F10" s="188">
        <f>E10+D10+C10</f>
        <v>198957864.78999999</v>
      </c>
      <c r="G10" s="189">
        <f t="shared" si="0"/>
        <v>4.8005618985491907</v>
      </c>
    </row>
    <row r="11" spans="1:7" ht="16.5" thickTop="1" thickBot="1">
      <c r="A11" s="186">
        <v>7</v>
      </c>
      <c r="B11" s="186" t="s">
        <v>134</v>
      </c>
      <c r="C11" s="192" t="s">
        <v>308</v>
      </c>
      <c r="D11" s="191"/>
      <c r="E11" s="191"/>
      <c r="F11" s="188">
        <f>E11+D11+C11</f>
        <v>645064</v>
      </c>
      <c r="G11" s="189">
        <f t="shared" si="0"/>
        <v>1.5564449607429543E-2</v>
      </c>
    </row>
    <row r="12" spans="1:7" ht="16.5" thickTop="1" thickBot="1">
      <c r="A12" s="186">
        <v>8</v>
      </c>
      <c r="B12" s="186" t="s">
        <v>135</v>
      </c>
      <c r="C12" s="192" t="s">
        <v>312</v>
      </c>
      <c r="D12" s="190" t="s">
        <v>313</v>
      </c>
      <c r="E12" s="190" t="s">
        <v>314</v>
      </c>
      <c r="F12" s="188">
        <f>E12+D12+C12</f>
        <v>30420580.899999999</v>
      </c>
      <c r="G12" s="189">
        <f t="shared" si="0"/>
        <v>0.73400406540557783</v>
      </c>
    </row>
    <row r="13" spans="1:7" ht="16.5" thickTop="1" thickBot="1">
      <c r="A13" s="186">
        <v>9</v>
      </c>
      <c r="B13" s="186" t="s">
        <v>136</v>
      </c>
      <c r="C13" s="192" t="s">
        <v>309</v>
      </c>
      <c r="D13" s="190" t="s">
        <v>310</v>
      </c>
      <c r="E13" s="190" t="s">
        <v>311</v>
      </c>
      <c r="F13" s="188">
        <f>E13+D13+C13</f>
        <v>15140850.99</v>
      </c>
      <c r="G13" s="189">
        <f t="shared" si="0"/>
        <v>0.3653265602288373</v>
      </c>
    </row>
    <row r="14" spans="1:7" ht="16.5" thickTop="1" thickBot="1">
      <c r="A14" s="186">
        <v>10</v>
      </c>
      <c r="B14" s="186" t="s">
        <v>137</v>
      </c>
      <c r="C14" s="193" t="s">
        <v>315</v>
      </c>
      <c r="D14" s="187"/>
      <c r="E14" s="187"/>
      <c r="F14" s="188">
        <f>E14+D14+C14</f>
        <v>13749935</v>
      </c>
      <c r="G14" s="189">
        <f t="shared" si="0"/>
        <v>0.33176579442184301</v>
      </c>
    </row>
    <row r="15" spans="1:7" ht="16.5" thickTop="1" thickBot="1">
      <c r="A15" s="186">
        <v>11</v>
      </c>
      <c r="B15" s="186" t="s">
        <v>138</v>
      </c>
      <c r="C15" s="193" t="s">
        <v>316</v>
      </c>
      <c r="D15" s="194" t="s">
        <v>317</v>
      </c>
      <c r="E15" s="195"/>
      <c r="F15" s="188">
        <f>E15+D15+C15</f>
        <v>459436239.73000002</v>
      </c>
      <c r="G15" s="189">
        <f t="shared" si="0"/>
        <v>11.085523608672169</v>
      </c>
    </row>
    <row r="16" spans="1:7" ht="16.5" thickTop="1" thickBot="1">
      <c r="A16" s="186">
        <v>12</v>
      </c>
      <c r="B16" s="186" t="s">
        <v>139</v>
      </c>
      <c r="C16" s="196" t="s">
        <v>318</v>
      </c>
      <c r="D16" s="197" t="s">
        <v>319</v>
      </c>
      <c r="E16" s="197" t="s">
        <v>320</v>
      </c>
      <c r="F16" s="188">
        <f>E16+D16+C16</f>
        <v>21459535</v>
      </c>
      <c r="G16" s="189">
        <f t="shared" si="0"/>
        <v>0.51778715151732313</v>
      </c>
    </row>
    <row r="17" spans="1:8" ht="16.5" thickTop="1" thickBot="1">
      <c r="A17" s="186">
        <v>13</v>
      </c>
      <c r="B17" s="186" t="s">
        <v>140</v>
      </c>
      <c r="C17" s="193" t="s">
        <v>321</v>
      </c>
      <c r="D17" s="187"/>
      <c r="E17" s="187"/>
      <c r="F17" s="188">
        <f>E17+D17+C17</f>
        <v>14878615.119999999</v>
      </c>
      <c r="G17" s="189">
        <f t="shared" si="0"/>
        <v>0.35899919273681252</v>
      </c>
    </row>
    <row r="18" spans="1:8" ht="16.5" thickTop="1" thickBot="1">
      <c r="A18" s="186">
        <v>14</v>
      </c>
      <c r="B18" s="186" t="s">
        <v>141</v>
      </c>
      <c r="C18" s="193" t="s">
        <v>322</v>
      </c>
      <c r="D18" s="194" t="s">
        <v>323</v>
      </c>
      <c r="E18" s="187"/>
      <c r="F18" s="188">
        <f>E18+D18+C18</f>
        <v>6918383.7200000007</v>
      </c>
      <c r="G18" s="189">
        <f t="shared" si="0"/>
        <v>0.1669304670153674</v>
      </c>
    </row>
    <row r="19" spans="1:8" ht="16.5" thickTop="1" thickBot="1">
      <c r="A19" s="186">
        <v>15</v>
      </c>
      <c r="B19" s="186" t="s">
        <v>142</v>
      </c>
      <c r="C19" s="198"/>
      <c r="D19" s="197" t="s">
        <v>324</v>
      </c>
      <c r="E19" s="197" t="s">
        <v>325</v>
      </c>
      <c r="F19" s="188">
        <f>E19+D19+C19</f>
        <v>23044531.149999999</v>
      </c>
      <c r="G19" s="189">
        <f t="shared" si="0"/>
        <v>0.55603078734980615</v>
      </c>
    </row>
    <row r="20" spans="1:8" ht="16.5" thickTop="1" thickBot="1">
      <c r="A20" s="186">
        <v>16</v>
      </c>
      <c r="B20" s="186" t="s">
        <v>143</v>
      </c>
      <c r="C20" s="198"/>
      <c r="D20" s="199"/>
      <c r="E20" s="199"/>
      <c r="F20" s="188">
        <f>E20+D20+C20</f>
        <v>0</v>
      </c>
      <c r="G20" s="189">
        <f t="shared" si="0"/>
        <v>0</v>
      </c>
    </row>
    <row r="21" spans="1:8" ht="16.5" thickTop="1" thickBot="1">
      <c r="A21" s="186">
        <v>17</v>
      </c>
      <c r="B21" s="186" t="s">
        <v>144</v>
      </c>
      <c r="C21" s="187"/>
      <c r="D21" s="187"/>
      <c r="E21" s="187"/>
      <c r="F21" s="188">
        <f>E21+D21+C21</f>
        <v>0</v>
      </c>
      <c r="G21" s="189">
        <f t="shared" si="0"/>
        <v>0</v>
      </c>
    </row>
    <row r="22" spans="1:8" ht="16.5" thickTop="1" thickBot="1">
      <c r="A22" s="186">
        <v>18</v>
      </c>
      <c r="B22" s="186" t="s">
        <v>145</v>
      </c>
      <c r="C22" s="196" t="s">
        <v>326</v>
      </c>
      <c r="D22" s="187"/>
      <c r="E22" s="187"/>
      <c r="F22" s="188">
        <f>E22+D22+C22</f>
        <v>152271.43</v>
      </c>
      <c r="G22" s="189">
        <f t="shared" si="0"/>
        <v>3.6740866005330248E-3</v>
      </c>
    </row>
    <row r="23" spans="1:8" ht="16.5" thickTop="1" thickBot="1">
      <c r="A23" s="186">
        <v>19</v>
      </c>
      <c r="B23" s="186" t="s">
        <v>146</v>
      </c>
      <c r="C23" s="193" t="s">
        <v>327</v>
      </c>
      <c r="D23" s="194" t="s">
        <v>328</v>
      </c>
      <c r="E23" s="194" t="s">
        <v>329</v>
      </c>
      <c r="F23" s="188">
        <f>E23+D23+C23</f>
        <v>134550597.56</v>
      </c>
      <c r="G23" s="189">
        <f t="shared" si="0"/>
        <v>3.2465088663638841</v>
      </c>
    </row>
    <row r="24" spans="1:8" ht="16.5" thickTop="1" thickBot="1">
      <c r="A24" s="186">
        <v>21</v>
      </c>
      <c r="B24" s="186" t="s">
        <v>147</v>
      </c>
      <c r="C24" s="196" t="s">
        <v>330</v>
      </c>
      <c r="D24" s="187"/>
      <c r="E24" s="187"/>
      <c r="F24" s="188">
        <f>E24+D24+C24</f>
        <v>2587137</v>
      </c>
      <c r="G24" s="189">
        <f t="shared" si="0"/>
        <v>6.2423826882319344E-2</v>
      </c>
    </row>
    <row r="25" spans="1:8" ht="16.5" thickTop="1" thickBot="1">
      <c r="A25" s="186">
        <v>22</v>
      </c>
      <c r="B25" s="186" t="s">
        <v>148</v>
      </c>
      <c r="C25" s="187"/>
      <c r="D25" s="187"/>
      <c r="E25" s="187"/>
      <c r="F25" s="188">
        <f>E25+D25+C25</f>
        <v>0</v>
      </c>
      <c r="G25" s="189">
        <f t="shared" si="0"/>
        <v>0</v>
      </c>
    </row>
    <row r="26" spans="1:8" ht="16.5" thickTop="1" thickBot="1">
      <c r="A26" s="186">
        <v>23</v>
      </c>
      <c r="B26" s="186" t="s">
        <v>149</v>
      </c>
      <c r="C26" s="193" t="s">
        <v>331</v>
      </c>
      <c r="D26" s="187"/>
      <c r="E26" s="187"/>
      <c r="F26" s="188">
        <f>E26+D26+C26</f>
        <v>535993875.81</v>
      </c>
      <c r="G26" s="189">
        <f t="shared" si="0"/>
        <v>12.93274724668497</v>
      </c>
    </row>
    <row r="27" spans="1:8" ht="16.5" thickTop="1" thickBot="1">
      <c r="A27" s="186">
        <v>24</v>
      </c>
      <c r="B27" s="186" t="s">
        <v>150</v>
      </c>
      <c r="C27" s="187"/>
      <c r="D27" s="187"/>
      <c r="E27" s="187"/>
      <c r="F27" s="188">
        <f>E27+D27+C27</f>
        <v>0</v>
      </c>
      <c r="G27" s="189">
        <f t="shared" si="0"/>
        <v>0</v>
      </c>
    </row>
    <row r="28" spans="1:8" ht="16.5" thickTop="1" thickBot="1">
      <c r="A28" s="186"/>
      <c r="B28" s="200" t="s">
        <v>333</v>
      </c>
      <c r="C28" s="187"/>
      <c r="D28" s="194" t="s">
        <v>334</v>
      </c>
      <c r="E28" s="187"/>
      <c r="F28" s="188"/>
      <c r="G28" s="189">
        <f t="shared" si="0"/>
        <v>0</v>
      </c>
    </row>
    <row r="29" spans="1:8" ht="16.5" thickTop="1" thickBot="1">
      <c r="A29" s="186">
        <v>25</v>
      </c>
      <c r="B29" s="200" t="s">
        <v>199</v>
      </c>
      <c r="C29" s="193" t="s">
        <v>332</v>
      </c>
      <c r="D29" s="187"/>
      <c r="E29" s="187"/>
      <c r="F29" s="188">
        <f>E29+D29+C29</f>
        <v>13700000</v>
      </c>
      <c r="G29" s="189">
        <f t="shared" si="0"/>
        <v>0.33056093600291558</v>
      </c>
    </row>
    <row r="30" spans="1:8" s="46" customFormat="1" ht="16.5" thickTop="1" thickBot="1">
      <c r="A30" s="201"/>
      <c r="B30" s="201" t="s">
        <v>41</v>
      </c>
      <c r="C30" s="201">
        <f>C29+C27+C26+C25+C24+C23+C22+C21+C20+C19+C18+C17+C16+C15+C14+C13+C12+C11+C10+C9+C8+C7+C6+C5</f>
        <v>1064192752.2399999</v>
      </c>
      <c r="D30" s="201">
        <f>D29+D27+D26++D28+D25+D24+D23+D22+D21+D20+D19+D18+D17+D16+D15+D14+D13+D12+D11+D10+D9+D8+D7+D6+D5</f>
        <v>1298931433.3600001</v>
      </c>
      <c r="E30" s="201">
        <f t="shared" ref="E30" si="1">E29+E27+E26+E25+E24+E23+E22+E21+E20+E19+E18+E17+E16+E15+E14+E13+E12+E11+E10+E9+E8+E7+E6+E5</f>
        <v>1781971154.05</v>
      </c>
      <c r="F30" s="201">
        <f>SUM(F5:F29)</f>
        <v>4144470355.6499987</v>
      </c>
      <c r="G30" s="201">
        <f t="shared" si="0"/>
        <v>100</v>
      </c>
      <c r="H30" s="176"/>
    </row>
    <row r="31" spans="1:8" ht="16.5" thickTop="1" thickBot="1">
      <c r="C31" s="177"/>
      <c r="D31" s="177"/>
      <c r="E31" s="178"/>
      <c r="F31" s="62"/>
    </row>
    <row r="34" spans="6:6">
      <c r="F34" s="62"/>
    </row>
  </sheetData>
  <mergeCells count="1"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42"/>
  <sheetViews>
    <sheetView tabSelected="1" workbookViewId="0">
      <pane xSplit="3" ySplit="2" topLeftCell="D23" activePane="bottomRight" state="frozen"/>
      <selection pane="topRight" activeCell="D1" sqref="D1"/>
      <selection pane="bottomLeft" activeCell="A3" sqref="A3"/>
      <selection pane="bottomRight" activeCell="N28" sqref="N28"/>
    </sheetView>
  </sheetViews>
  <sheetFormatPr defaultRowHeight="15"/>
  <cols>
    <col min="3" max="3" width="28.42578125" bestFit="1" customWidth="1"/>
    <col min="4" max="4" width="15.42578125" style="30" bestFit="1" customWidth="1"/>
    <col min="5" max="5" width="16.28515625" customWidth="1"/>
    <col min="6" max="6" width="15.42578125" bestFit="1" customWidth="1"/>
    <col min="7" max="7" width="16.85546875" style="47" bestFit="1" customWidth="1"/>
    <col min="8" max="8" width="12.85546875" customWidth="1"/>
  </cols>
  <sheetData>
    <row r="2" spans="2:8" ht="18.75" customHeight="1">
      <c r="B2" s="164" t="s">
        <v>352</v>
      </c>
      <c r="C2" s="164"/>
      <c r="D2" s="164"/>
      <c r="E2" s="164"/>
      <c r="F2" s="165"/>
      <c r="G2" s="166"/>
      <c r="H2" s="167" t="s">
        <v>335</v>
      </c>
    </row>
    <row r="3" spans="2:8" s="56" customFormat="1">
      <c r="B3" s="168" t="s">
        <v>151</v>
      </c>
      <c r="C3" s="168" t="s">
        <v>198</v>
      </c>
      <c r="D3" s="168" t="s">
        <v>291</v>
      </c>
      <c r="E3" s="168" t="s">
        <v>292</v>
      </c>
      <c r="F3" s="168" t="s">
        <v>293</v>
      </c>
      <c r="G3" s="169" t="s">
        <v>294</v>
      </c>
      <c r="H3" s="167" t="s">
        <v>197</v>
      </c>
    </row>
    <row r="4" spans="2:8">
      <c r="B4" s="41">
        <v>1</v>
      </c>
      <c r="C4" s="41" t="s">
        <v>152</v>
      </c>
      <c r="D4" s="170"/>
      <c r="E4" s="170"/>
      <c r="F4" s="170"/>
      <c r="G4" s="171">
        <f>D4+E4+F4</f>
        <v>0</v>
      </c>
      <c r="H4" s="172">
        <v>0</v>
      </c>
    </row>
    <row r="5" spans="2:8">
      <c r="B5" s="41">
        <v>2</v>
      </c>
      <c r="C5" s="41" t="s">
        <v>153</v>
      </c>
      <c r="D5" s="173" t="s">
        <v>336</v>
      </c>
      <c r="E5" s="173" t="s">
        <v>337</v>
      </c>
      <c r="F5" s="173" t="s">
        <v>338</v>
      </c>
      <c r="G5" s="171">
        <f t="shared" ref="G5:G40" si="0">D5+E5+F5</f>
        <v>817619147.12</v>
      </c>
      <c r="H5" s="172">
        <v>0</v>
      </c>
    </row>
    <row r="6" spans="2:8">
      <c r="B6" s="41">
        <v>3</v>
      </c>
      <c r="C6" s="41" t="s">
        <v>154</v>
      </c>
      <c r="D6" s="170"/>
      <c r="E6" s="170"/>
      <c r="F6" s="170"/>
      <c r="G6" s="171">
        <f t="shared" si="0"/>
        <v>0</v>
      </c>
      <c r="H6" s="172">
        <v>0</v>
      </c>
    </row>
    <row r="7" spans="2:8">
      <c r="B7" s="41">
        <v>4</v>
      </c>
      <c r="C7" s="41" t="s">
        <v>155</v>
      </c>
      <c r="D7" s="173" t="s">
        <v>330</v>
      </c>
      <c r="E7" s="173" t="s">
        <v>319</v>
      </c>
      <c r="F7" s="173" t="s">
        <v>320</v>
      </c>
      <c r="G7" s="171">
        <f t="shared" si="0"/>
        <v>23982872</v>
      </c>
      <c r="H7" s="172">
        <f t="shared" ref="H7:H41" si="1">G7/G$41*100</f>
        <v>0.57858432761705902</v>
      </c>
    </row>
    <row r="8" spans="2:8">
      <c r="B8" s="41">
        <v>5</v>
      </c>
      <c r="C8" s="41" t="s">
        <v>156</v>
      </c>
      <c r="D8" s="170"/>
      <c r="E8" s="170"/>
      <c r="F8" s="170"/>
      <c r="G8" s="171">
        <f t="shared" si="0"/>
        <v>0</v>
      </c>
      <c r="H8" s="172">
        <f t="shared" si="1"/>
        <v>0</v>
      </c>
    </row>
    <row r="9" spans="2:8">
      <c r="B9" s="41">
        <v>6</v>
      </c>
      <c r="C9" s="41" t="s">
        <v>157</v>
      </c>
      <c r="D9" s="170"/>
      <c r="E9" s="170"/>
      <c r="F9" s="170"/>
      <c r="G9" s="171">
        <f t="shared" si="0"/>
        <v>0</v>
      </c>
      <c r="H9" s="172">
        <f t="shared" si="1"/>
        <v>0</v>
      </c>
    </row>
    <row r="10" spans="2:8">
      <c r="B10" s="41">
        <v>7</v>
      </c>
      <c r="C10" s="41" t="s">
        <v>158</v>
      </c>
      <c r="D10" s="170"/>
      <c r="E10" s="170"/>
      <c r="F10" s="170"/>
      <c r="G10" s="171">
        <f t="shared" si="0"/>
        <v>0</v>
      </c>
      <c r="H10" s="172">
        <f t="shared" si="1"/>
        <v>0</v>
      </c>
    </row>
    <row r="11" spans="2:8">
      <c r="B11" s="41">
        <v>8</v>
      </c>
      <c r="C11" s="41" t="s">
        <v>159</v>
      </c>
      <c r="D11" s="170"/>
      <c r="E11" s="170"/>
      <c r="F11" s="170"/>
      <c r="G11" s="171">
        <f t="shared" si="0"/>
        <v>0</v>
      </c>
      <c r="H11" s="172">
        <f t="shared" si="1"/>
        <v>0</v>
      </c>
    </row>
    <row r="12" spans="2:8">
      <c r="B12" s="41">
        <v>9</v>
      </c>
      <c r="C12" s="41" t="s">
        <v>160</v>
      </c>
      <c r="D12" s="170"/>
      <c r="E12" s="170"/>
      <c r="F12" s="170"/>
      <c r="G12" s="171">
        <f t="shared" si="0"/>
        <v>0</v>
      </c>
      <c r="H12" s="172">
        <f t="shared" si="1"/>
        <v>0</v>
      </c>
    </row>
    <row r="13" spans="2:8">
      <c r="B13" s="41">
        <v>10</v>
      </c>
      <c r="C13" s="41" t="s">
        <v>161</v>
      </c>
      <c r="D13" s="170"/>
      <c r="E13" s="170"/>
      <c r="F13" s="170"/>
      <c r="G13" s="171">
        <f t="shared" si="0"/>
        <v>0</v>
      </c>
      <c r="H13" s="172">
        <f t="shared" si="1"/>
        <v>0</v>
      </c>
    </row>
    <row r="14" spans="2:8">
      <c r="B14" s="41">
        <v>11</v>
      </c>
      <c r="C14" s="41" t="s">
        <v>162</v>
      </c>
      <c r="D14" s="170"/>
      <c r="E14" s="170"/>
      <c r="F14" s="170"/>
      <c r="G14" s="171">
        <f t="shared" si="0"/>
        <v>0</v>
      </c>
      <c r="H14" s="172">
        <f t="shared" si="1"/>
        <v>0</v>
      </c>
    </row>
    <row r="15" spans="2:8">
      <c r="B15" s="41">
        <v>12</v>
      </c>
      <c r="C15" s="41" t="s">
        <v>163</v>
      </c>
      <c r="D15" s="170"/>
      <c r="E15" s="170"/>
      <c r="F15" s="170"/>
      <c r="G15" s="171">
        <f t="shared" si="0"/>
        <v>0</v>
      </c>
      <c r="H15" s="172">
        <f t="shared" si="1"/>
        <v>0</v>
      </c>
    </row>
    <row r="16" spans="2:8">
      <c r="B16" s="41">
        <v>13</v>
      </c>
      <c r="C16" s="41" t="s">
        <v>164</v>
      </c>
      <c r="D16" s="170"/>
      <c r="E16" s="170"/>
      <c r="F16" s="174" t="s">
        <v>339</v>
      </c>
      <c r="G16" s="171">
        <f t="shared" si="0"/>
        <v>3744506.39</v>
      </c>
      <c r="H16" s="172">
        <f t="shared" si="1"/>
        <v>9.0335832669078631E-2</v>
      </c>
    </row>
    <row r="17" spans="2:8">
      <c r="B17" s="41">
        <v>14</v>
      </c>
      <c r="C17" s="41" t="s">
        <v>165</v>
      </c>
      <c r="D17" s="170"/>
      <c r="E17" s="170"/>
      <c r="F17" s="170"/>
      <c r="G17" s="171">
        <f t="shared" si="0"/>
        <v>0</v>
      </c>
      <c r="H17" s="172">
        <f t="shared" si="1"/>
        <v>0</v>
      </c>
    </row>
    <row r="18" spans="2:8">
      <c r="B18" s="41">
        <v>15</v>
      </c>
      <c r="C18" s="41" t="s">
        <v>166</v>
      </c>
      <c r="D18" s="173" t="s">
        <v>318</v>
      </c>
      <c r="E18" s="170"/>
      <c r="F18" s="170"/>
      <c r="G18" s="171">
        <f t="shared" si="0"/>
        <v>63800</v>
      </c>
      <c r="H18" s="172">
        <f t="shared" si="1"/>
        <v>1.5391684574711639E-3</v>
      </c>
    </row>
    <row r="19" spans="2:8">
      <c r="B19" s="41">
        <v>16</v>
      </c>
      <c r="C19" s="41" t="s">
        <v>167</v>
      </c>
      <c r="D19" s="170"/>
      <c r="E19" s="170"/>
      <c r="F19" s="170"/>
      <c r="G19" s="171">
        <f t="shared" si="0"/>
        <v>0</v>
      </c>
      <c r="H19" s="172">
        <f t="shared" si="1"/>
        <v>0</v>
      </c>
    </row>
    <row r="20" spans="2:8">
      <c r="B20" s="41">
        <v>17</v>
      </c>
      <c r="C20" s="41" t="s">
        <v>168</v>
      </c>
      <c r="D20" s="170"/>
      <c r="E20" s="170"/>
      <c r="F20" s="170"/>
      <c r="G20" s="171">
        <f t="shared" si="0"/>
        <v>0</v>
      </c>
      <c r="H20" s="172">
        <f t="shared" si="1"/>
        <v>0</v>
      </c>
    </row>
    <row r="21" spans="2:8">
      <c r="B21" s="41">
        <v>18</v>
      </c>
      <c r="C21" s="41" t="s">
        <v>169</v>
      </c>
      <c r="D21" s="170"/>
      <c r="E21" s="170"/>
      <c r="F21" s="170"/>
      <c r="G21" s="171">
        <f t="shared" si="0"/>
        <v>0</v>
      </c>
      <c r="H21" s="172">
        <f t="shared" si="1"/>
        <v>0</v>
      </c>
    </row>
    <row r="22" spans="2:8">
      <c r="B22" s="41">
        <v>19</v>
      </c>
      <c r="C22" s="41" t="s">
        <v>170</v>
      </c>
      <c r="D22" s="170"/>
      <c r="E22" s="170"/>
      <c r="F22" s="170"/>
      <c r="G22" s="171">
        <f t="shared" si="0"/>
        <v>0</v>
      </c>
      <c r="H22" s="172">
        <f t="shared" si="1"/>
        <v>0</v>
      </c>
    </row>
    <row r="23" spans="2:8">
      <c r="B23" s="41">
        <v>20</v>
      </c>
      <c r="C23" s="41" t="s">
        <v>171</v>
      </c>
      <c r="D23" s="170"/>
      <c r="E23" s="170"/>
      <c r="F23" s="170"/>
      <c r="G23" s="171">
        <f t="shared" si="0"/>
        <v>0</v>
      </c>
      <c r="H23" s="172">
        <f t="shared" si="1"/>
        <v>0</v>
      </c>
    </row>
    <row r="24" spans="2:8">
      <c r="B24" s="41">
        <v>21</v>
      </c>
      <c r="C24" s="41" t="s">
        <v>172</v>
      </c>
      <c r="D24" s="170"/>
      <c r="E24" s="170"/>
      <c r="F24" s="170"/>
      <c r="G24" s="171">
        <f t="shared" si="0"/>
        <v>0</v>
      </c>
      <c r="H24" s="172">
        <f t="shared" si="1"/>
        <v>0</v>
      </c>
    </row>
    <row r="25" spans="2:8">
      <c r="B25" s="41">
        <v>22</v>
      </c>
      <c r="C25" s="41" t="s">
        <v>173</v>
      </c>
      <c r="D25" s="170"/>
      <c r="E25" s="170"/>
      <c r="F25" s="170"/>
      <c r="G25" s="171">
        <f t="shared" si="0"/>
        <v>0</v>
      </c>
      <c r="H25" s="172">
        <f t="shared" si="1"/>
        <v>0</v>
      </c>
    </row>
    <row r="26" spans="2:8">
      <c r="B26" s="41">
        <v>23</v>
      </c>
      <c r="C26" s="41" t="s">
        <v>174</v>
      </c>
      <c r="D26" s="170"/>
      <c r="E26" s="174" t="s">
        <v>340</v>
      </c>
      <c r="F26" s="170"/>
      <c r="G26" s="171">
        <f t="shared" si="0"/>
        <v>148000</v>
      </c>
      <c r="H26" s="172">
        <f t="shared" si="1"/>
        <v>3.5704848229738601E-3</v>
      </c>
    </row>
    <row r="27" spans="2:8">
      <c r="B27" s="41">
        <v>24</v>
      </c>
      <c r="C27" s="41" t="s">
        <v>175</v>
      </c>
      <c r="D27" s="170"/>
      <c r="E27" s="170"/>
      <c r="F27" s="170"/>
      <c r="G27" s="171">
        <f t="shared" si="0"/>
        <v>0</v>
      </c>
      <c r="H27" s="172">
        <f t="shared" si="1"/>
        <v>0</v>
      </c>
    </row>
    <row r="28" spans="2:8">
      <c r="B28" s="41">
        <v>25</v>
      </c>
      <c r="C28" s="41" t="s">
        <v>176</v>
      </c>
      <c r="D28" s="173" t="s">
        <v>341</v>
      </c>
      <c r="E28" s="173" t="s">
        <v>342</v>
      </c>
      <c r="F28" s="173" t="s">
        <v>343</v>
      </c>
      <c r="G28" s="171">
        <f t="shared" si="0"/>
        <v>3297039049.1399999</v>
      </c>
      <c r="H28" s="172">
        <f t="shared" si="1"/>
        <v>79.540728957476588</v>
      </c>
    </row>
    <row r="29" spans="2:8">
      <c r="B29" s="41">
        <v>26</v>
      </c>
      <c r="C29" s="41" t="s">
        <v>177</v>
      </c>
      <c r="D29" s="170"/>
      <c r="E29" s="170"/>
      <c r="F29" s="170"/>
      <c r="G29" s="171">
        <f t="shared" si="0"/>
        <v>0</v>
      </c>
      <c r="H29" s="172">
        <f t="shared" si="1"/>
        <v>0</v>
      </c>
    </row>
    <row r="30" spans="2:8">
      <c r="B30" s="41">
        <v>27</v>
      </c>
      <c r="C30" s="41" t="s">
        <v>99</v>
      </c>
      <c r="D30" s="170"/>
      <c r="E30" s="170"/>
      <c r="F30" s="170"/>
      <c r="G30" s="171">
        <f t="shared" si="0"/>
        <v>0</v>
      </c>
      <c r="H30" s="172">
        <f t="shared" si="1"/>
        <v>0</v>
      </c>
    </row>
    <row r="31" spans="2:8">
      <c r="B31" s="41">
        <v>28</v>
      </c>
      <c r="C31" s="41" t="s">
        <v>178</v>
      </c>
      <c r="D31" s="170"/>
      <c r="E31" s="174" t="s">
        <v>344</v>
      </c>
      <c r="F31" s="174" t="s">
        <v>345</v>
      </c>
      <c r="G31" s="171">
        <f t="shared" si="0"/>
        <v>1397965</v>
      </c>
      <c r="H31" s="172">
        <f t="shared" si="1"/>
        <v>3.372576226722062E-2</v>
      </c>
    </row>
    <row r="32" spans="2:8">
      <c r="B32" s="41">
        <v>29</v>
      </c>
      <c r="C32" s="41" t="s">
        <v>179</v>
      </c>
      <c r="D32" s="170"/>
      <c r="E32" s="170"/>
      <c r="F32" s="170"/>
      <c r="G32" s="171">
        <f t="shared" si="0"/>
        <v>0</v>
      </c>
      <c r="H32" s="172">
        <f t="shared" si="1"/>
        <v>0</v>
      </c>
    </row>
    <row r="33" spans="2:8">
      <c r="B33" s="41">
        <v>30</v>
      </c>
      <c r="C33" s="41" t="s">
        <v>180</v>
      </c>
      <c r="D33" s="170"/>
      <c r="E33" s="170"/>
      <c r="F33" s="170"/>
      <c r="G33" s="171">
        <f t="shared" si="0"/>
        <v>0</v>
      </c>
      <c r="H33" s="172">
        <f t="shared" si="1"/>
        <v>0</v>
      </c>
    </row>
    <row r="34" spans="2:8">
      <c r="B34" s="41">
        <v>31</v>
      </c>
      <c r="C34" s="41" t="s">
        <v>181</v>
      </c>
      <c r="D34" s="170"/>
      <c r="E34" s="170"/>
      <c r="F34" s="173" t="s">
        <v>346</v>
      </c>
      <c r="G34" s="171">
        <f t="shared" si="0"/>
        <v>1100000</v>
      </c>
      <c r="H34" s="172">
        <f t="shared" si="1"/>
        <v>2.6537387197778685E-2</v>
      </c>
    </row>
    <row r="35" spans="2:8">
      <c r="B35" s="41">
        <v>32</v>
      </c>
      <c r="C35" s="41" t="s">
        <v>182</v>
      </c>
      <c r="D35" s="170"/>
      <c r="E35" s="170"/>
      <c r="F35" s="170"/>
      <c r="G35" s="171">
        <f t="shared" si="0"/>
        <v>0</v>
      </c>
      <c r="H35" s="172">
        <f t="shared" si="1"/>
        <v>0</v>
      </c>
    </row>
    <row r="36" spans="2:8">
      <c r="B36" s="41">
        <v>33</v>
      </c>
      <c r="C36" s="41" t="s">
        <v>183</v>
      </c>
      <c r="D36" s="170"/>
      <c r="E36" s="170"/>
      <c r="F36" s="170"/>
      <c r="G36" s="171">
        <f t="shared" si="0"/>
        <v>0</v>
      </c>
      <c r="H36" s="172">
        <f t="shared" si="1"/>
        <v>0</v>
      </c>
    </row>
    <row r="37" spans="2:8">
      <c r="B37" s="41">
        <v>34</v>
      </c>
      <c r="C37" s="41" t="s">
        <v>184</v>
      </c>
      <c r="D37" s="170"/>
      <c r="E37" s="170"/>
      <c r="F37" s="170"/>
      <c r="G37" s="171">
        <f t="shared" si="0"/>
        <v>0</v>
      </c>
      <c r="H37" s="172">
        <f t="shared" si="1"/>
        <v>0</v>
      </c>
    </row>
    <row r="38" spans="2:8">
      <c r="B38" s="41">
        <v>35</v>
      </c>
      <c r="C38" s="41" t="s">
        <v>185</v>
      </c>
      <c r="D38" s="170"/>
      <c r="E38" s="170"/>
      <c r="F38" s="170"/>
      <c r="G38" s="171">
        <f t="shared" si="0"/>
        <v>0</v>
      </c>
      <c r="H38" s="172">
        <f t="shared" si="1"/>
        <v>0</v>
      </c>
    </row>
    <row r="39" spans="2:8">
      <c r="B39" s="41">
        <v>36</v>
      </c>
      <c r="C39" s="41" t="s">
        <v>186</v>
      </c>
      <c r="D39" s="170"/>
      <c r="E39" s="170"/>
      <c r="F39" s="170"/>
      <c r="G39" s="171">
        <f t="shared" si="0"/>
        <v>0</v>
      </c>
      <c r="H39" s="172">
        <f t="shared" si="1"/>
        <v>0</v>
      </c>
    </row>
    <row r="40" spans="2:8">
      <c r="B40" s="41">
        <v>37</v>
      </c>
      <c r="C40" s="41" t="s">
        <v>187</v>
      </c>
      <c r="D40" s="170"/>
      <c r="E40" s="170"/>
      <c r="F40" s="170"/>
      <c r="G40" s="171">
        <f t="shared" si="0"/>
        <v>0</v>
      </c>
      <c r="H40" s="172">
        <f t="shared" si="1"/>
        <v>0</v>
      </c>
    </row>
    <row r="41" spans="2:8" s="42" customFormat="1">
      <c r="B41" s="175"/>
      <c r="C41" s="175" t="s">
        <v>41</v>
      </c>
      <c r="D41" s="174" t="s">
        <v>347</v>
      </c>
      <c r="E41" s="174" t="s">
        <v>348</v>
      </c>
      <c r="F41" s="174" t="s">
        <v>349</v>
      </c>
      <c r="G41" s="171">
        <f>D41+E41+F41</f>
        <v>4145095339.6499996</v>
      </c>
      <c r="H41" s="172">
        <f t="shared" si="1"/>
        <v>100</v>
      </c>
    </row>
    <row r="42" spans="2:8">
      <c r="D42" s="54"/>
      <c r="E42" s="54"/>
      <c r="F42" s="55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 Cap Impt by Type</vt:lpstr>
      <vt:lpstr>Table 2 Cap Import by Sector</vt:lpstr>
      <vt:lpstr>Table 3 Cap Import by Country </vt:lpstr>
      <vt:lpstr>Table 4 Cap import by Banks</vt:lpstr>
      <vt:lpstr>Table 5 Cap by 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Yemi Kale</dc:creator>
  <cp:lastModifiedBy>Wendy Li</cp:lastModifiedBy>
  <dcterms:created xsi:type="dcterms:W3CDTF">2017-05-16T18:18:33Z</dcterms:created>
  <dcterms:modified xsi:type="dcterms:W3CDTF">2017-11-23T11:34:10Z</dcterms:modified>
</cp:coreProperties>
</file>